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13_ncr:1_{0248F137-B658-4746-ACF2-65F720AE3869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G473" i="1" l="1"/>
  <c r="E473" i="1"/>
  <c r="D473" i="1"/>
  <c r="G443" i="1"/>
  <c r="E443" i="1"/>
  <c r="D443" i="1"/>
  <c r="G292" i="1"/>
  <c r="E292" i="1"/>
  <c r="D292" i="1"/>
  <c r="G282" i="1"/>
  <c r="E282" i="1"/>
  <c r="D282" i="1"/>
  <c r="G244" i="1"/>
  <c r="E244" i="1"/>
  <c r="D244" i="1"/>
  <c r="D234" i="1"/>
  <c r="G222" i="1"/>
  <c r="E222" i="1"/>
  <c r="D228" i="1"/>
  <c r="D222" i="1" s="1"/>
  <c r="G164" i="1"/>
  <c r="E164" i="1"/>
  <c r="D164" i="1"/>
  <c r="G153" i="1"/>
  <c r="G163" i="1" s="1"/>
  <c r="E153" i="1"/>
  <c r="D153" i="1"/>
  <c r="G147" i="1"/>
  <c r="E147" i="1"/>
  <c r="E163" i="1" s="1"/>
  <c r="D147" i="1"/>
  <c r="G101" i="1"/>
  <c r="E101" i="1"/>
  <c r="D101" i="1"/>
  <c r="G85" i="1"/>
  <c r="E85" i="1"/>
  <c r="G75" i="1"/>
  <c r="E75" i="1"/>
  <c r="D75" i="1"/>
  <c r="G58" i="1"/>
  <c r="E58" i="1"/>
  <c r="D58" i="1"/>
  <c r="G46" i="1"/>
  <c r="E46" i="1"/>
  <c r="D46" i="1"/>
  <c r="G26" i="1"/>
  <c r="E26" i="1"/>
  <c r="D26" i="1"/>
  <c r="G6" i="1"/>
  <c r="G74" i="1" s="1"/>
  <c r="E6" i="1"/>
  <c r="E74" i="1" s="1"/>
  <c r="D6" i="1"/>
  <c r="D74" i="1" s="1"/>
  <c r="G1315" i="1"/>
  <c r="E1315" i="1"/>
  <c r="D1315" i="1"/>
  <c r="G1292" i="1"/>
  <c r="E1292" i="1"/>
  <c r="D1292" i="1"/>
  <c r="G1278" i="1"/>
  <c r="E1278" i="1"/>
  <c r="D1278" i="1"/>
  <c r="G1254" i="1"/>
  <c r="E1254" i="1"/>
  <c r="D1254" i="1"/>
  <c r="G1240" i="1"/>
  <c r="E1240" i="1"/>
  <c r="D1240" i="1"/>
  <c r="G1230" i="1"/>
  <c r="E1230" i="1"/>
  <c r="D1230" i="1"/>
  <c r="G1216" i="1"/>
  <c r="E1216" i="1"/>
  <c r="D1216" i="1"/>
  <c r="G1184" i="1"/>
  <c r="E1184" i="1"/>
  <c r="D1184" i="1"/>
  <c r="G1098" i="1"/>
  <c r="E1098" i="1"/>
  <c r="D1098" i="1"/>
  <c r="G1092" i="1"/>
  <c r="E1092" i="1"/>
  <c r="D1092" i="1"/>
  <c r="G1090" i="1"/>
  <c r="G1088" i="1"/>
  <c r="E1090" i="1"/>
  <c r="D1090" i="1"/>
  <c r="E1088" i="1"/>
  <c r="E1086" i="1" s="1"/>
  <c r="E1314" i="1" s="1"/>
  <c r="D1088" i="1"/>
  <c r="G1067" i="1"/>
  <c r="G1085" i="1" s="1"/>
  <c r="E1067" i="1"/>
  <c r="E1085" i="1" s="1"/>
  <c r="D1067" i="1"/>
  <c r="D1085" i="1" s="1"/>
  <c r="D1044" i="1"/>
  <c r="D1040" i="1"/>
  <c r="D1064" i="1"/>
  <c r="D1050" i="1" s="1"/>
  <c r="G1050" i="1"/>
  <c r="E1050" i="1"/>
  <c r="G1044" i="1"/>
  <c r="E1044" i="1"/>
  <c r="G1038" i="1"/>
  <c r="E1038" i="1"/>
  <c r="D1038" i="1"/>
  <c r="G1034" i="1"/>
  <c r="G1030" i="1" s="1"/>
  <c r="E1034" i="1"/>
  <c r="E1030" i="1" s="1"/>
  <c r="D1034" i="1"/>
  <c r="D1030" i="1" s="1"/>
  <c r="G1008" i="1"/>
  <c r="E1008" i="1"/>
  <c r="D1008" i="1"/>
  <c r="D304" i="1" l="1"/>
  <c r="D1086" i="1"/>
  <c r="D1314" i="1" s="1"/>
  <c r="G1086" i="1"/>
  <c r="G1314" i="1" s="1"/>
  <c r="E1066" i="1"/>
  <c r="G1066" i="1"/>
  <c r="D1066" i="1"/>
  <c r="G967" i="1"/>
  <c r="G1007" i="1" s="1"/>
  <c r="E967" i="1"/>
  <c r="E1007" i="1" s="1"/>
  <c r="D997" i="1"/>
  <c r="D995" i="1"/>
  <c r="G948" i="1"/>
  <c r="E948" i="1"/>
  <c r="D948" i="1"/>
  <c r="D942" i="1"/>
  <c r="G936" i="1"/>
  <c r="G922" i="1" s="1"/>
  <c r="E936" i="1"/>
  <c r="E922" i="1" s="1"/>
  <c r="D936" i="1"/>
  <c r="D897" i="1"/>
  <c r="G869" i="1"/>
  <c r="E869" i="1"/>
  <c r="D869" i="1"/>
  <c r="G861" i="1"/>
  <c r="E861" i="1"/>
  <c r="D861" i="1"/>
  <c r="G841" i="1"/>
  <c r="E841" i="1"/>
  <c r="D841" i="1"/>
  <c r="D837" i="1"/>
  <c r="D827" i="1"/>
  <c r="G819" i="1"/>
  <c r="G813" i="1" s="1"/>
  <c r="E819" i="1"/>
  <c r="E813" i="1" s="1"/>
  <c r="D819" i="1"/>
  <c r="D815" i="1"/>
  <c r="G799" i="1"/>
  <c r="E799" i="1"/>
  <c r="D799" i="1"/>
  <c r="G770" i="1"/>
  <c r="E770" i="1"/>
  <c r="D770" i="1"/>
  <c r="G594" i="1"/>
  <c r="E594" i="1"/>
  <c r="D594" i="1"/>
  <c r="G560" i="1"/>
  <c r="E560" i="1"/>
  <c r="D560" i="1"/>
  <c r="G540" i="1"/>
  <c r="E540" i="1"/>
  <c r="D540" i="1"/>
  <c r="G486" i="1"/>
  <c r="E486" i="1"/>
  <c r="D486" i="1"/>
  <c r="G361" i="1"/>
  <c r="G359" i="1" s="1"/>
  <c r="E361" i="1"/>
  <c r="E359" i="1" s="1"/>
  <c r="D361" i="1"/>
  <c r="D359" i="1" s="1"/>
  <c r="D331" i="1"/>
  <c r="G323" i="1"/>
  <c r="G305" i="1" s="1"/>
  <c r="E323" i="1"/>
  <c r="E305" i="1" s="1"/>
  <c r="D323" i="1"/>
  <c r="D315" i="1"/>
  <c r="G304" i="1"/>
  <c r="D93" i="1"/>
  <c r="D91" i="1"/>
  <c r="D85" i="1" s="1"/>
  <c r="D163" i="1" s="1"/>
  <c r="D967" i="1" l="1"/>
  <c r="D1007" i="1" s="1"/>
  <c r="E304" i="1"/>
  <c r="D813" i="1"/>
  <c r="D921" i="1" s="1"/>
  <c r="D922" i="1"/>
  <c r="D966" i="1" s="1"/>
  <c r="D798" i="1"/>
  <c r="E798" i="1"/>
  <c r="E921" i="1"/>
  <c r="G921" i="1"/>
  <c r="E966" i="1"/>
  <c r="G798" i="1"/>
  <c r="G485" i="1"/>
  <c r="G966" i="1"/>
  <c r="D305" i="1"/>
  <c r="D485" i="1" s="1"/>
  <c r="E485" i="1"/>
</calcChain>
</file>

<file path=xl/sharedStrings.xml><?xml version="1.0" encoding="utf-8"?>
<sst xmlns="http://schemas.openxmlformats.org/spreadsheetml/2006/main" count="2015" uniqueCount="1132">
  <si>
    <t>ОПЕРАТИВНЫЙ ОТЧЕТ О ВЫПОЛНЕНИИ</t>
  </si>
  <si>
    <t>№ п/п</t>
  </si>
  <si>
    <t>Наименование программы</t>
  </si>
  <si>
    <t>Наименования подпрограммы, мероприятия (с указанием порядкового номера)</t>
  </si>
  <si>
    <t>Выполнено (тыс. руб.)</t>
  </si>
  <si>
    <t>Степень и результаты выполнения мероприятия в соответствии с перечнем стандартных процедур, указанных в графе 3 приложения № 5 к Порядку</t>
  </si>
  <si>
    <t>Профинансировано (тыс. руб.)</t>
  </si>
  <si>
    <t>Подготовка лагерей дневного пребывания к открытию</t>
  </si>
  <si>
    <t>Содержание ливневой канализации</t>
  </si>
  <si>
    <t>Ремонт и восстановление городских противопожарных гидрантов</t>
  </si>
  <si>
    <t>МУНИЦИПАЛЬНЫХ ПРОГРАММ ГОРОДСКОГО ОКРУГА РЕУТОВ</t>
  </si>
  <si>
    <t>Приобретение первичных средств пожаротушения для обеспечения муниципальных учреждений</t>
  </si>
  <si>
    <t>Издание листовок и брошюр по тематике обеспечения безопасности людей на водных объектах</t>
  </si>
  <si>
    <t>Выпуск печатных изданий по предпринимательству</t>
  </si>
  <si>
    <t> «Предпринимательство на 2015-2019 годы»</t>
  </si>
  <si>
    <t>Подпрограмма 1</t>
  </si>
  <si>
    <t>Развитие малого и среднего предпринимательства</t>
  </si>
  <si>
    <t xml:space="preserve">Выполнение 0%
</t>
  </si>
  <si>
    <t>Мероприятие 1.2</t>
  </si>
  <si>
    <t>Создание коворкинг-центра в городе Реутов организацией ООО «РЕВОРК»</t>
  </si>
  <si>
    <t xml:space="preserve">Определено помещение для размещения коворкинг-центра
</t>
  </si>
  <si>
    <t>Мероприятие 2.1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</si>
  <si>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 товаров (работ, услуг)</t>
  </si>
  <si>
    <t xml:space="preserve">Мероприятие в текущем году не реализуется
</t>
  </si>
  <si>
    <t>Мероприятие 2.2</t>
  </si>
  <si>
    <t xml:space="preserve">Частичная компенсация затрат в виде грантов субъектам малого предпринимательства, действующим менее 1 года </t>
  </si>
  <si>
    <t>Мероприятие 2.3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</si>
  <si>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</si>
  <si>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Мероприятие 2.4</t>
  </si>
  <si>
    <t>Частичная компенсация затрат субъектам малого и среднего предпринимательства на уплату процентов по кредитам, привлеченным в российских кредитных организациях</t>
  </si>
  <si>
    <t>Мероприятие 2.5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</si>
  <si>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</si>
  <si>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 xml:space="preserve">Разработан проект порядка проведения конкурсного отбора и предоставления субсидий
</t>
  </si>
  <si>
    <t>Мероприятие 2.6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</si>
  <si>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</si>
  <si>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 xml:space="preserve">Субъектам МСП предоставляется информация о проводимых конкурсах, программах фондов и льготах
</t>
  </si>
  <si>
    <t>Мероприятие 3.1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</si>
  <si>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</si>
  <si>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Мероприятие 3.2</t>
  </si>
  <si>
    <t>Подпрограмма 2</t>
  </si>
  <si>
    <t>Создание условий для устойчивого экономического развития</t>
  </si>
  <si>
    <t xml:space="preserve">Выполнение 57%
</t>
  </si>
  <si>
    <t>Мероприятие 1.1</t>
  </si>
  <si>
    <t>Улучшение качества администрирования инвестиционной деятельности</t>
  </si>
  <si>
    <t>Информационно-консультативная поддержка субъектов инвестиционной деятельности</t>
  </si>
  <si>
    <t>Мероприятие 1.3</t>
  </si>
  <si>
    <t>Формирование перечня инвестиционных проектов, реализуемых (предполагаемых к реализации) на территории города</t>
  </si>
  <si>
    <t xml:space="preserve">На 31.06.2016 г. в ЕАС ПИП зарегистрировано 33 проекта, из них  завершенных – 17 проектов, в стадии реализации – 16 проектов. Объем инвестиций по реализуемым проектам за 1 полугодие 2016 года составил 1061,04 млн. рублей
</t>
  </si>
  <si>
    <t>Мероприятие 1.4</t>
  </si>
  <si>
    <t>Формирование перечня  промышленных площадок для привлечения потенциальных инвесторов</t>
  </si>
  <si>
    <t xml:space="preserve">Информация об имеющихся промышленных площадках на территории города размещена на официальном сайте города в разделе «Инвестиционная деятельность».
</t>
  </si>
  <si>
    <t>Мероприятие 1.5</t>
  </si>
  <si>
    <t>Создание индустриального парка</t>
  </si>
  <si>
    <t xml:space="preserve">В рамках реализации дорожной карты по созданию индустриального парка (технопарка) на территории городского округа Реутов проведены рабочие встречи с представителями Правительства Московской области, ФГУП «ГУССТ №1 при Спецстрое России» по вопросу передачи земельных участков из федеральной собственности в муниципальную собственность города, а также встречи с потенциальными инвесторами. Проработана процедура передачи объектов недвижимости.
</t>
  </si>
  <si>
    <t>Мероприятие 1.6</t>
  </si>
  <si>
    <t>Разработка инвестиционного паспорта города</t>
  </si>
  <si>
    <t xml:space="preserve">Инвестиционный паспорт города Реутов размещен на официальном сайте города в разделе «Инвестиционная деятельность».
</t>
  </si>
  <si>
    <t>Организация деятельности по развитию и поддержке социальной, инженерной и инновационной инфраструктуры города Реутов как наукограда РФ</t>
  </si>
  <si>
    <t xml:space="preserve">Разработан и утвержден 19 февраля 2016 года Министерством образования и науки Российской Федерации согласованный с Министерством финансов Российской Федерации перечень мероприятий по развитию и поддержке социальной, инженерной и инновационной инфраструктуры города Реутов, финансируемых из средств федерального бюджета на 2016 год. Выполняется работа в соответствии с муниципальным контрактом от №2016.111452 от 21.06.2016
</t>
  </si>
  <si>
    <t>Координация деятельности организаций научно-производственного комплекса города</t>
  </si>
  <si>
    <t xml:space="preserve">В рамках деятельности рабочей группы по мониторингу ключевых показателей в промышленно-производственной сфере системообразующих предприятий городского округа Реутов проводился ежемесячный мониторинг деятельности системообразующих предприятий города. Финансово-экономическое состояние системообразующих предприятий города стабильно.
</t>
  </si>
  <si>
    <t>Разработка стратегии социально-экономического развития городского округа Реутов Московской области как наукограда Российской Федерации на период до 2026 года</t>
  </si>
  <si>
    <t xml:space="preserve">29 марта 2016 г. объявлен конкурс на выполнение научно-исследовательских работ по разработке  Стратегии социально-экономического развития города Реутов как наукограда РФ и плана мероприятий по ее реализации.  Выполняется работа в соответствии с заключенным муниципальным контрактом №99-х от 10.05.2016.
</t>
  </si>
  <si>
    <t>Подпрограмма 3</t>
  </si>
  <si>
    <t>Развитие потребительского рынка</t>
  </si>
  <si>
    <t xml:space="preserve">Выполнено на 27,4%
</t>
  </si>
  <si>
    <t>Ввод объектов потребительского рынка и услуг на территории городского округа Реутов</t>
  </si>
  <si>
    <t xml:space="preserve">Финансирование не предусмотрено
</t>
  </si>
  <si>
    <t>Информационно-консультативная поддержка субъектов торговли, общественного питания и бытового обслуживания населения</t>
  </si>
  <si>
    <t xml:space="preserve">Улучшение качества администрирования деятельности субъектов потребительского рынка </t>
  </si>
  <si>
    <t xml:space="preserve">Возмещение расходов на транспортировку (перевозку)    умерших не имеющих супруга, близких родственников, либо законного представителя умершего, а также иных умерших найденных на территории города Реутов на судебно-медицинское и патологоанатомическое исследование в Судебно-медицинский морг городского округа Балашиха </t>
  </si>
  <si>
    <t>Организация и размещение межмуниципального кладбища для городских округов Реутов и Железнодорожный</t>
  </si>
  <si>
    <t>Подпрограмма 4</t>
  </si>
  <si>
    <t>Развитие конкуренции</t>
  </si>
  <si>
    <t xml:space="preserve">финансирование не предусмотрено
</t>
  </si>
  <si>
    <t>Определение Уполномоченного органа по развитию конкуренции в муниципальном образовании</t>
  </si>
  <si>
    <t>Создание Рабочей группы по развитию конкуренции в муниципальном образовании. В состав Рабочей группы должны входить: руководители или заместители руководителей Уполномоченного органа; представители общественных организаций; представители потребителей товаров и услуг; иные участники</t>
  </si>
  <si>
    <t>Утверждение перечня приоритетных и социально значимых рынков для развития конкуренции в муниципальном образовании</t>
  </si>
  <si>
    <t>Разработка плана мероприятий ("дорожной карты") по развитию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</si>
  <si>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</si>
  <si>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Повышение уровня информированности субъектов предпринимательской деятельности и потребителей товаров и услуг о состоянии конкурентной среды и деятельности по развитию конкуренции в муниципальном образовании</t>
  </si>
  <si>
    <t xml:space="preserve">Доля закупок среди субъектов малого предпринимательства, социально ориентированных некоммерческих организаций </t>
  </si>
  <si>
    <t>Итого по муниципальной программе</t>
  </si>
  <si>
    <t>Подписано соглашение о сотрудничестве между Администрацией города Реутов и АО «Корпорация развития Московской области», Внесены изменения в состав Инвестиционного совета (постановление Администрации от 11.03.2016 №35-ПА). Добавлены представители общественных организаций, бизнеса, Реутовского сетевого района ЗАО «Электросетьэксплуатация» и филиала ГУП МО «Мособлгаз» «Балашихамежрайгаз». Регулярно проводятся заседания Инвестиционного совета.</t>
  </si>
  <si>
    <t>Сформированы предложения банков, действующих на территории г. Реутов, по кредитным продуктам для малого и среднего бизнеса. Информация размещена на официальном сайте города в разделе «Поддержка предпринимательства». Организации и предприятия города проинформированы о мерах государственной поддержки промышленных предприятий, о конкурсах для малых предприятий, осуществляющих научно-техническую деятельность, о конкурсном отборе претендентов на получение грантов Правительства Московской области в сферах науки, технологий, техники и инноваций, о конкурсе инвестиционных проектов индустрии детских товаров и других мероприятиях. Информация о проводимых мероприятиях размещена на официальном сайте города в разделах «Инвестиционная деятельность», «Поддержка предпринимательства», «Наукоград».</t>
  </si>
  <si>
    <t xml:space="preserve">Подготовлены тезнические задания
</t>
  </si>
  <si>
    <t>Выполнено на 1 %</t>
  </si>
  <si>
    <t xml:space="preserve">Выполнено на 1 %
</t>
  </si>
  <si>
    <t>Подпрограмма I «Развитие музейного дела, библиотечного дела, культурно-досуговой деятельности и народного творчества в городском округе Реутов на 2015-2019 годы»</t>
  </si>
  <si>
    <t xml:space="preserve">Предоставление субсидии на выполнение муниципального задания МУК «Музейно-выставочный центр»       </t>
  </si>
  <si>
    <t xml:space="preserve">Предоставление субсидии на выполнение муниципального задания МУК «Централизованная библиотечная система»       </t>
  </si>
  <si>
    <t xml:space="preserve">Подписка на периодические издания и комплектование книжного фонда    </t>
  </si>
  <si>
    <t xml:space="preserve">Полное исполнение мероприятий планируется к окончанию 2016 г
</t>
  </si>
  <si>
    <t xml:space="preserve">Предоставление субсидии на выполнение муниципального задания МУ «Молодежный культурно-досуговый центр»       </t>
  </si>
  <si>
    <t>Подпрограмма II «Модернизация материально-технической базы объектов культуры»</t>
  </si>
  <si>
    <t xml:space="preserve">Укрепление материально-технической базы  и текущий ремонт МУК «Музейно-выставочный центр».      </t>
  </si>
  <si>
    <t xml:space="preserve">Приобретение оборудования для МУК «Централизованная библиотечная система», капитальный и текущий ремонт.      </t>
  </si>
  <si>
    <t>Благоустройство территории парка на северной стороне</t>
  </si>
  <si>
    <t>Укрепление материально-технической базы МУ "МКДЦ"</t>
  </si>
  <si>
    <t>Благоустройство территории парка (северная часть города Реутов)</t>
  </si>
  <si>
    <t>Разработка проектной документации и концепций парковых зон</t>
  </si>
  <si>
    <t>Подпрограмма III «Развитие культурно-досуговой сферы жизни населения и организация зрелищных мероприятий в городском округе Реутов на 2015-2019 годы»</t>
  </si>
  <si>
    <t>«День защитника Отечества»</t>
  </si>
  <si>
    <t>«Международный женский день»</t>
  </si>
  <si>
    <t>«Масленница»</t>
  </si>
  <si>
    <t xml:space="preserve">«День работников культуры»   </t>
  </si>
  <si>
    <t>«9 мая»</t>
  </si>
  <si>
    <t xml:space="preserve">«День музеев»   </t>
  </si>
  <si>
    <t>Мероприятие 1.7</t>
  </si>
  <si>
    <t xml:space="preserve"> «День семьи»    </t>
  </si>
  <si>
    <t>Мероприятие 1.8</t>
  </si>
  <si>
    <t xml:space="preserve">«День защиты детей»    </t>
  </si>
  <si>
    <t>Мероприятие 1.9</t>
  </si>
  <si>
    <t xml:space="preserve"> «Бал выпускников»    </t>
  </si>
  <si>
    <t>Мероприятие 1.10</t>
  </si>
  <si>
    <t xml:space="preserve"> «День города»    </t>
  </si>
  <si>
    <t>Мероприятие 1.11</t>
  </si>
  <si>
    <t xml:space="preserve">«День пожилого человека»     </t>
  </si>
  <si>
    <t>Мероприятие 1.12</t>
  </si>
  <si>
    <t xml:space="preserve">«День народного единства»   </t>
  </si>
  <si>
    <t>Мероприятие 1.13</t>
  </si>
  <si>
    <t xml:space="preserve"> «День матери»    </t>
  </si>
  <si>
    <t>Мероприятие 1.14</t>
  </si>
  <si>
    <t xml:space="preserve">«День инвалидов»    </t>
  </si>
  <si>
    <t>Мероприятие 1.15</t>
  </si>
  <si>
    <t xml:space="preserve">«Новый год»    </t>
  </si>
  <si>
    <t>Мероприятие 1.16</t>
  </si>
  <si>
    <t>Дежурство бригады скорой помощи на массовых мероприятиях</t>
  </si>
  <si>
    <t>Мероприятие 1.17</t>
  </si>
  <si>
    <t>Организация прямой трансляции и анонсирования в газете «Реут» культурно-зрелищных мероприятий</t>
  </si>
  <si>
    <t>Мероприятие 1.18</t>
  </si>
  <si>
    <t>Отчетный концерт по итогам года</t>
  </si>
  <si>
    <t>Мероприятие 1.19</t>
  </si>
  <si>
    <t>Мероприятия Администрации</t>
  </si>
  <si>
    <t xml:space="preserve">Предоставление субсидии на выполнение муниципального задания муниципальным учреждениям «Централизованная бухгалтерия по обслуживанию муниципальных учреждений культуры. Физической культуры, спорта и учреждений по работе с молодежью»       </t>
  </si>
  <si>
    <t>Подпрограмма 5</t>
  </si>
  <si>
    <t>Обеспечение деятельности отдела культуры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</si>
  <si>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</si>
  <si>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 подведомственных муниципальных учреждений с целью его уточнения и отказа от невостребованных услуг (работ)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</si>
  <si>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</t>
  </si>
  <si>
    <t xml:space="preserve"> «Развитие и сохранение культуры в городском округе Реутов на 2015 - 2019 годы»</t>
  </si>
  <si>
    <t xml:space="preserve">Выполнение 49 %.
Средства израсходованы на заработную плату и на содержание учреждения
сотрудникам. Учреждения и на содержание учреждения
</t>
  </si>
  <si>
    <t xml:space="preserve">Выполнение 52,78%. Средства израсходованы на заработную плату сотрудникам учреждения и на содержание учреждения
</t>
  </si>
  <si>
    <t xml:space="preserve">Выполнение 48,62%. Средства израсходованы на заработную плату сотрудникам учреждения и на содержание учреждения
</t>
  </si>
  <si>
    <t xml:space="preserve">Мероприятие выполнено в полном объеме 100%.
</t>
  </si>
  <si>
    <t xml:space="preserve">Выполнение 48,23%. Средства израсходованы на заработную плату сотрудникам учреждения и на содержание учреждения
</t>
  </si>
  <si>
    <t xml:space="preserve">Выполнение 14,09%. Приобретены экспонаты для МВЦ
</t>
  </si>
  <si>
    <t xml:space="preserve">Выполнение 82,94%. Приобретены экспонаты для МВЦ
</t>
  </si>
  <si>
    <t xml:space="preserve">Выполнение 0%. Полное исполнение мероприятий планируется к окончанию 2016 г
</t>
  </si>
  <si>
    <t xml:space="preserve">Выполнение 1,93%. Полное исполнение мероприятий планируется к окончанию 2016 г
</t>
  </si>
  <si>
    <t xml:space="preserve">Выполнение 68,56%. Полное исполнение мероприятий планируется к окончанию 2016 г
</t>
  </si>
  <si>
    <t>Разработка проекта ландшафтного оформления набережной городского пруда в рамках концепции развития зоны отдыха в городском парке (зона Север)</t>
  </si>
  <si>
    <t xml:space="preserve">Выполнение 0%. Полное исполнение мероприятий планируется к окончанию 2016 года
</t>
  </si>
  <si>
    <t xml:space="preserve">Выполнение 36,44%. Полное исполнение мероприятий планируется к окончанию 2016 года
</t>
  </si>
  <si>
    <t xml:space="preserve">Выполнение 100%. Приняло участие 1244 чел.
</t>
  </si>
  <si>
    <t xml:space="preserve">Выполнение 100%. В мероприятии приняло участие - 1213 чел.
</t>
  </si>
  <si>
    <t xml:space="preserve">Выполнение 99,85%. В мероприятии приняло участие 6266 чел.
</t>
  </si>
  <si>
    <t xml:space="preserve">Выполнение 98,86%. В мероприятии приняло участие 460 человек
</t>
  </si>
  <si>
    <t xml:space="preserve">Выполнение 100%. В мероприятии приняло участие 11569 человек
</t>
  </si>
  <si>
    <t xml:space="preserve">Выполнение 100%. В мероприятии приняло участие 505 человек
</t>
  </si>
  <si>
    <t xml:space="preserve">Выполнение 100%. В мероприятии приняло участие 764 человека
</t>
  </si>
  <si>
    <t xml:space="preserve">Выполнение 100%. В мероприятии приняло участие 2890 человек
</t>
  </si>
  <si>
    <t xml:space="preserve">Выполнение 96,67%. В мероприятии приняло участие 1250 человек
</t>
  </si>
  <si>
    <t xml:space="preserve">Выполнение 0,99%. Полное исполнение мероприятий планируется к окончанию 2016 г
</t>
  </si>
  <si>
    <t>Форум инновационных идей</t>
  </si>
  <si>
    <t xml:space="preserve">Выполнение 100%. В мероприятии приняло участие 3814 человек
</t>
  </si>
  <si>
    <t>Мероприятие 1.20</t>
  </si>
  <si>
    <t>"День любви, семьи и верности"</t>
  </si>
  <si>
    <t xml:space="preserve">Выполненте 0%. Полное исполнение мероприятий планируется к окончанию 2016 г
</t>
  </si>
  <si>
    <t>Мероприятие 1.21</t>
  </si>
  <si>
    <t xml:space="preserve">Выполнение 46,19%. В мероприятиях приняли участие 2000 человек
</t>
  </si>
  <si>
    <t>Мероприятие 1.22</t>
  </si>
  <si>
    <t>Приобретение сценической конструкции для общегородских массовых мероприятий</t>
  </si>
  <si>
    <t xml:space="preserve">Выполнение 52,98%. Средства израсходованы на заработную плату сотрудников и содержание учреждения
</t>
  </si>
  <si>
    <t xml:space="preserve">Выполнение 100%. Средства израсходованы на заработную плату сотрудников и содержание учреждения
</t>
  </si>
  <si>
    <t>Обеспечение финансирования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</si>
  <si>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 xml:space="preserve">Выполнение 45,49%. Полное исполнение мероприятий планируется к окончанию 2016 г
</t>
  </si>
  <si>
    <t xml:space="preserve">Выполнение 45,48%. Средства израсходованы на обеспечение деятельности отдела культуры
</t>
  </si>
  <si>
    <t xml:space="preserve">Выполнение 49,02%. олное исполнение мероприятий планируется к окончанию 2016 г
</t>
  </si>
  <si>
    <t>«Обеспечение деятельности отдела культуры Администрации города Реутов»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</si>
  <si>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</si>
  <si>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 xml:space="preserve">Организация и проведение соревнований среди ДОУ «Веселые старты»        </t>
  </si>
  <si>
    <t xml:space="preserve">Выполнение 100 %. Приняло участие 160 чел
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</si>
  <si>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проживание)       </t>
  </si>
  <si>
    <t xml:space="preserve">Выполнение 52,27 %. Приняло участие 150 человек
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</si>
  <si>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</si>
  <si>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 xml:space="preserve">Выполнение 0 %. Полное исполнение мероприятий планируется к окончанию 2016 г
</t>
  </si>
  <si>
    <t>Шахматный турнир среди общеобразовательных школ</t>
  </si>
  <si>
    <t>Открытый новогодний турнир по баскетболу</t>
  </si>
  <si>
    <t xml:space="preserve">Выполнение 0 %.Полное исполнение мероприятий планируется к окончанию 2016 г
</t>
  </si>
  <si>
    <t xml:space="preserve">Соревнования в осенне-зимние каникулы (хоккей, детская развлекательная программа и др.)      </t>
  </si>
  <si>
    <t xml:space="preserve">Спортивные мероприятия проводимые в Праздник труда       </t>
  </si>
  <si>
    <t xml:space="preserve">Спортивные мероприятия проводимые в День Победы       </t>
  </si>
  <si>
    <t xml:space="preserve">Спортивные мероприятия, проводимые в День защиты детей </t>
  </si>
  <si>
    <t xml:space="preserve">Спортивные  мероприятия, проводимые в День молодежи   </t>
  </si>
  <si>
    <t>Спортивные мероприятия, проводимые в День города</t>
  </si>
  <si>
    <t>Спортивные мероприятия, проводимые в День физкультурника</t>
  </si>
  <si>
    <t xml:space="preserve">Дежурство на мероприятиях бригады скорой помощи       </t>
  </si>
  <si>
    <t>Организация и проведение Традиционной легкоатлетической эстафеты по городу Реутов</t>
  </si>
  <si>
    <t>Организация и проведение соревнований по восточным единоборствам (самбо, тактическая борьба, айкидо и т.д.)</t>
  </si>
  <si>
    <t xml:space="preserve">Выполнение 89,31 %.Полное исполнение мероприятий планируется к окончанию 2016 гчеловек
</t>
  </si>
  <si>
    <t>Проведение турнира по баскетболу памяти В.И.Зенкина и В.А.Марьина</t>
  </si>
  <si>
    <t>Проведение спортивных мероприятий памяти героев России.</t>
  </si>
  <si>
    <t xml:space="preserve">Выполнение 100 %.Приняло участие 285 человек
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</si>
  <si>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</si>
  <si>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 xml:space="preserve">Выполнение 18,14 %.Полное исполнение мероприятий планируется к окончанию 2016 г
</t>
  </si>
  <si>
    <t>Приобретение спортивного инвентаря. Спортивной формы, спортивного оборудования и других товаров</t>
  </si>
  <si>
    <t xml:space="preserve">Выполнение 30 %.Полное исполнение мероприятий планируется к окончанию 2016 г
</t>
  </si>
  <si>
    <t>Турнир по футболу ДЮСШ «Приалит»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</si>
  <si>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</si>
  <si>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 xml:space="preserve">Выполнение 82,29 %.Обеспечивалось участие спортсменов в лыжном марафоне, в соревнованиях по армспорту, по тхэквандо
</t>
  </si>
  <si>
    <t>Аренда спортивных залов.</t>
  </si>
  <si>
    <t xml:space="preserve">Выполнение 35,0 %.Аренда тира для спартакиады
</t>
  </si>
  <si>
    <t>Мероприятие 1.23</t>
  </si>
  <si>
    <t>Спортивные мероприятия, проводимые в период празднования Нового года</t>
  </si>
  <si>
    <t>Мероприятие 1.24</t>
  </si>
  <si>
    <t>Организация и проведение соревнований в МАУ "Физкультурно-оздоровительный комплекс"</t>
  </si>
  <si>
    <t xml:space="preserve">Выполнение 47,86%.Проводились соревнования в МАУ ФОК. Количество участников - 550 человек.
</t>
  </si>
  <si>
    <t>Мероприятие 1.25</t>
  </si>
  <si>
    <t>Обеспечение участия спортсменов МАУ "Физкультурно-оздровительный комплекс" в соревнованиях различного ранга (в т.ч. проживание, транспорт, питание, страховой взнос, диспансеризация)</t>
  </si>
  <si>
    <t xml:space="preserve">Выполнение 41,86 %.Обеспечивался выезд спортсменов для участия в соревнованиях. Количество - 150  человек.
</t>
  </si>
  <si>
    <t>Мероприятие 1.26</t>
  </si>
  <si>
    <t>Семейные спортивные праздники</t>
  </si>
  <si>
    <t xml:space="preserve">Проведение физкультурно-оздоровительных мероприятий для горожан старшего возраста и людей с ограниченными   физическими возможностями </t>
  </si>
  <si>
    <t xml:space="preserve">Выполнение 52,21 %.Полное исполнение мероприятий планируется к окончанию 2016 г
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</si>
  <si>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</si>
  <si>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 xml:space="preserve">Выполнение 52,43 %.Подготовка к участию в Параолимпийских играх, участи в соревнованиях по теннису.
</t>
  </si>
  <si>
    <t xml:space="preserve">Подпрограмма II «Модернизация и укрепление материально-технической базы муниципальных учреждений физической культуры и спорта».
</t>
  </si>
  <si>
    <t xml:space="preserve">Выполнение 3,26 %. Полное исполнение мероприятий планируется к окончанию 2016 г
</t>
  </si>
  <si>
    <t>Укрепление материально-технической базы МУ «СОКИ «Риск-М»</t>
  </si>
  <si>
    <t xml:space="preserve">Выполнение 28,58%. Приобретены строительные материалы для ремонта и тренажер
</t>
  </si>
  <si>
    <t>Укрепление материально-технической базы МАУ «Спортивный комплекс «Старт»</t>
  </si>
  <si>
    <t xml:space="preserve">Выполнение 1,28%. Приобретены картриджи для МФУ.
</t>
  </si>
  <si>
    <t>Капитальный ремонт плоскостных спортивных сооружений</t>
  </si>
  <si>
    <t xml:space="preserve">Выполнение 0%. Исполнение ожидается в 3  квартале 2016 г
</t>
  </si>
  <si>
    <t>Укрепление материально-технической базы МАУ «Физкультурно-оздоровительный комплекс»</t>
  </si>
  <si>
    <t xml:space="preserve">Выполнение 0%. Исполнение ожидается во 2 квартале 2016 г
</t>
  </si>
  <si>
    <t>Строительство многофункционального спортивного комплекса с бассейном, SPA, универсальным залом, паркингом на 95 машиномест и трибунами на 3500 человек</t>
  </si>
  <si>
    <t xml:space="preserve">Средства местного бюджета не использовались
</t>
  </si>
  <si>
    <t xml:space="preserve">Подпрограмма III «Обеспечение деятельности подведомственных учреждений».
</t>
  </si>
  <si>
    <t xml:space="preserve">Выполнение 46,06 %. средства израсходованы на выплаты заработной платы сотрудникам и  на содержание учреждения
</t>
  </si>
  <si>
    <t>Обеспечение финансирования муниципального казенного учреждения   «СОКИ «Риск-М»</t>
  </si>
  <si>
    <t xml:space="preserve">Выполнение 47,48 %. средства израсходованы на выплаты заработной платы сотрудникам и  на содержание учреждения
</t>
  </si>
  <si>
    <t>Предоставление субсидии на выполнение муниципального задания МАУ «Спортивный комплекс «Старт»</t>
  </si>
  <si>
    <t xml:space="preserve">Выполнение 45,30 %. средства израсходованы на выплаты заработной платы сотрудникам и  на содержание учреждения
</t>
  </si>
  <si>
    <t>Предоставление субсидии на выполнение муниципального задания МАУ ГОРОДА РЕУТОВ «ФУТБОЛЬНЫЙ КЛУБ «ПРИАЛИТ РЕУТОВ»</t>
  </si>
  <si>
    <t xml:space="preserve">Выполнение 48,75 %. средства израсходованы на выплаты заработной платы сотрудникам и  на содержание учреждения
</t>
  </si>
  <si>
    <t>Предоставление субсидии на выполнение муниципального задания МАУ «Физкультурно-оздоровительный комплекс»</t>
  </si>
  <si>
    <t xml:space="preserve">Выполнение 43,70 %. средства израсходованы на выплаты заработной платы сотрудникам и  на содержание учреждения
</t>
  </si>
  <si>
    <t xml:space="preserve">Подпрограмма IV «Молодежь города Реутов на 2015 – 2019 годы».
</t>
  </si>
  <si>
    <t xml:space="preserve">Выполнение 48,29%. Полное исполнение мероприятий планируется к окончанию 2016 г
</t>
  </si>
  <si>
    <t>Предоставление субсидии на выполнение муниципального задания МУ по работе с молодежью «Подростково-молодежный центр»</t>
  </si>
  <si>
    <t xml:space="preserve">Выполнение 47,57%. средства израсходованы на выплаты заработной платы сотрудникам и  на содержание учреждения
</t>
  </si>
  <si>
    <t>Укрепление материально-технической базы МУ по работе с молодежью «Подростково-молодежный центр»</t>
  </si>
  <si>
    <t xml:space="preserve">Выполнение 38,06%. Произведен ремонт санузла и 2-х комнат в филиале
</t>
  </si>
  <si>
    <t>Организация и проведение городских фестивалей, конкурсов, выставок патриотической тематики в различных жанрах художественного творчества</t>
  </si>
  <si>
    <t xml:space="preserve">Выполнение 60%. Приобретены подарочные сертификаты
</t>
  </si>
  <si>
    <t>Организация и проведение тематических вечеров, встреч с ветеранами и участниками локальных войн и военных конфликтов</t>
  </si>
  <si>
    <t>Организация и проведение туристических походов, поездок, экспедиций  и экскурсий по историческим местам Подмосковья и России</t>
  </si>
  <si>
    <t>Организация и проведение патриотических акций: - «Георгиевская ленточка»; - «Мы – граждане России»; - «Российская ленточка».</t>
  </si>
  <si>
    <t>Организация участия молодежи в областных мероприятиях патриотической тематики</t>
  </si>
  <si>
    <t>Проведение торжественных мероприятий проводов призывников на военную службу</t>
  </si>
  <si>
    <t xml:space="preserve">Выполнение 47,1%. Полное исполнение мероприятий планируется к окончанию 2016 г
</t>
  </si>
  <si>
    <t>Мероприятие 2.7</t>
  </si>
  <si>
    <t>Организация и проведение городских конкурсов профессионального мастерства, фестивалей народного творчества, конкурсов молодых семей.</t>
  </si>
  <si>
    <t xml:space="preserve">Проведено мероприятие "Форум молодых предпринимателей"
</t>
  </si>
  <si>
    <t>Мероприятие 2.8</t>
  </si>
  <si>
    <t xml:space="preserve">Организация участия в областных мероприятиях, фестивалях, конкурсах, проводимых Министерством  физической культуры, спорта и работы с молодежью </t>
  </si>
  <si>
    <t xml:space="preserve">Выполнение 100%. Приняло участие 23 человека
</t>
  </si>
  <si>
    <t>Мероприятие 2.9</t>
  </si>
  <si>
    <t>Участие допризывной молодежи на областных учебно-тренировочных сборах (в т.ч. транспорт, питание, проживание, медикаменты, форма, инструктаж)</t>
  </si>
  <si>
    <t xml:space="preserve">Выполнение 84,73%. Полное исполнение мероприятий планируется к окончанию 2016 г
</t>
  </si>
  <si>
    <t>Организация и проведение молодежных акций в поддержку борьбы против употребления алкогольных и наркотических средств и асоциальных явлений в молодежной среде, пропаганда здорового образа жизни</t>
  </si>
  <si>
    <t xml:space="preserve">Выполнение 20%. Установлен роллап с рекламой учреждения
</t>
  </si>
  <si>
    <t>Изготовление и размещение социальных рекламных роликов и буклетов по вопросу профилактики алкоголизма среди несовершеннолетних, конкурс сценариев роликов социальной рекламы</t>
  </si>
  <si>
    <t>Мероприятие 3.3</t>
  </si>
  <si>
    <t>Проведение фестивалей «Дворовое творчество» по микрорайонам города, тематических городских праздников о вреде табакокурения, алкоголя и наркотиков.</t>
  </si>
  <si>
    <t>Мероприятие 4.1</t>
  </si>
  <si>
    <t>Обеспечение участия молодежных общественных организаций и объединений в областных и муниципальных конкурсах молодежных программ, возможности получения грантов и обучения в лагерях молодежного актива.</t>
  </si>
  <si>
    <t xml:space="preserve">Выполнение 100%. Молодежь города приняла участие в 2-х областных мероприятиях
</t>
  </si>
  <si>
    <t>Мероприятие 4.2</t>
  </si>
  <si>
    <t>Организация встреч молодежного актива с Главой города, руководителями администрации города, с депутатами Реутовского городского Совета депутатов</t>
  </si>
  <si>
    <t>Мероприятие 4.3</t>
  </si>
  <si>
    <t>Создание банка данных молодежи, нуждающейся в трудоустройстве. Организация работы сезонной подростковой биржи труда</t>
  </si>
  <si>
    <t xml:space="preserve">Выполнение 83,57%. Полное исполнение мероприятий планируется к окончанию 2016 г
</t>
  </si>
  <si>
    <t>Мероприятие 4.4</t>
  </si>
  <si>
    <t>Организация и проведение городских  молодежных мероприятий и мероприятий, посвященных памятным датам и событиям</t>
  </si>
  <si>
    <t xml:space="preserve">Выполнение 50%. Проведены мероприятия "Татьянин день", "Масленица", "День защиты детей"
</t>
  </si>
  <si>
    <t xml:space="preserve">Подпрограмма V «Обеспечение деятельности отдела по физической культуре, спорту и работе с молодежью Администрации города Реутов». 
</t>
  </si>
  <si>
    <t xml:space="preserve">Выполнение 26,53 %. Средства израсходованы на содержание отдела по физической культуре, спорту и работе с молодежью
</t>
  </si>
  <si>
    <t>Обеспечение деятельности отдела по физической культуре, спорту и работе с молодежью Администрации города Реутов</t>
  </si>
  <si>
    <t xml:space="preserve">Выполнение 28,26 %. Средства израсходованы на содержание отдела по физической культуре, спорту и работе с молодежью
</t>
  </si>
  <si>
    <t xml:space="preserve">Выполнение 0,53 %. Полное исполнение мероприятий планируется к окончанию 2016 г
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</si>
  <si>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</si>
  <si>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</si>
  <si>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</si>
  <si>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 xml:space="preserve">Подпрограмма VI  «Организация спортивно-оздоровительных мероприятий социальной направленности».
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</si>
  <si>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</si>
  <si>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</si>
  <si>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</si>
  <si>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</si>
  <si>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</si>
  <si>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 xml:space="preserve">Средства местного бюджета муниципального района не использовались
</t>
  </si>
  <si>
    <t xml:space="preserve"> «Развитие физической культуры и спорта в городском округе Реутов на 2015-2019 годы»</t>
  </si>
  <si>
    <t xml:space="preserve">Выполнение 44,26 %. В мероприятиях приняло участие более 3000 человек 
</t>
  </si>
  <si>
    <t>Подпрограмма I «Организация и проведение спортивных мероприятий в городском округе Реутов в 2015 - 2019 годах»</t>
  </si>
  <si>
    <t xml:space="preserve">Выполнение 100%. приняло участие 330 человек
</t>
  </si>
  <si>
    <t>«Дошкольное образование»</t>
  </si>
  <si>
    <t>Обеспечение получения гражданами дошкольного образования в частных дошкольных образовательных организациях с целью возмещения расходов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</si>
  <si>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Софинансирование на государственную поддержку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 </t>
  </si>
  <si>
    <t xml:space="preserve">Выполнено 83,0%
</t>
  </si>
  <si>
    <t xml:space="preserve">Государственную поддержку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 </t>
  </si>
  <si>
    <t>Отктытие новых дошкольных учреждений</t>
  </si>
  <si>
    <t>Строительство объектов дошкольных образовательных учреждений, включенных и не вошедших в государственную программу Московской области "Образование Подмосковья" на 2014-2018 годы</t>
  </si>
  <si>
    <t xml:space="preserve">Выполнено 0,0%
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</si>
  <si>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</si>
  <si>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</si>
  <si>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Предоставление субвенций на выплату банковских процентов</t>
  </si>
  <si>
    <t xml:space="preserve">Оплата труда, приобретение учебников и учебных пособий, средств обучения, игр, игрушек </t>
  </si>
  <si>
    <t>Приобретение учебников и учебных пособий, средств обучения, игр, игрушек</t>
  </si>
  <si>
    <t>Расходы на муниципальное задание (по содержанию зданий, коммунальные услуги, прочие расходы, работы и услуги)</t>
  </si>
  <si>
    <t xml:space="preserve">Выполнено 45,00%
</t>
  </si>
  <si>
    <t xml:space="preserve">Выполнено 49,0%
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</si>
  <si>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</si>
  <si>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3.4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</si>
  <si>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</si>
  <si>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3.5</t>
  </si>
  <si>
    <t>Организация капитального ремонта, текущего ремонта.</t>
  </si>
  <si>
    <t xml:space="preserve">Выполнено 11,0%
</t>
  </si>
  <si>
    <t>Мероприятие 3.6</t>
  </si>
  <si>
    <t>Сертификат на 50-летие МБДОУ №16 "Ягодка"</t>
  </si>
  <si>
    <t>Мероприятие 3.7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</si>
  <si>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</si>
  <si>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3.8</t>
  </si>
  <si>
    <t>Закупка основных средств и материальных запасов на увеличение мест в дошкольных образовательных учреждениях</t>
  </si>
  <si>
    <t>Мероприятие 3.9</t>
  </si>
  <si>
    <t>Проведение капитального, текущего ремонта в муниципальных организациях дошкольного образования</t>
  </si>
  <si>
    <t>Мероприятие 3.10</t>
  </si>
  <si>
    <t>Закупка оборудования для организации коррекционной работы с детьми, имеющих нарушение опорно-двигательного аппарата</t>
  </si>
  <si>
    <t>Мероприятие 3.11</t>
  </si>
  <si>
    <t>Ремонтные работы в здании МАДОУ "9 (ул. Гагарина, д.20)</t>
  </si>
  <si>
    <t>Мероприятие 3.12</t>
  </si>
  <si>
    <t>Приобретение мягкого инвентаря для дошкольных образовательных организации</t>
  </si>
  <si>
    <t xml:space="preserve">Выполнено 100,0%
</t>
  </si>
  <si>
    <t>Мероприятие 3.13</t>
  </si>
  <si>
    <t>Закупка оборудования и создание условий для инклюзивного образования детей-инвалидов в дошкольных образовательных организациях</t>
  </si>
  <si>
    <t>Мероприятие 3.14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</si>
  <si>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</si>
  <si>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 xml:space="preserve">Выполнено 0,00%
</t>
  </si>
  <si>
    <t>Мероприятие 3.15</t>
  </si>
  <si>
    <t>Проведение акарицидной обработки территории дошкольных образовательных учреждений</t>
  </si>
  <si>
    <t xml:space="preserve">Выполнено 86,0%
</t>
  </si>
  <si>
    <t>Охрана труда, медосмотр сотрудников дошкольных образовательных учреждений, аккредитация рабочих мест</t>
  </si>
  <si>
    <t xml:space="preserve">Выполнено 45,0%
</t>
  </si>
  <si>
    <t>Мероприятие 5.1</t>
  </si>
  <si>
    <t>Повышение квалификации руководителей</t>
  </si>
  <si>
    <t>Мероприятие 6.1</t>
  </si>
  <si>
    <t>Аттестация рабочего места</t>
  </si>
  <si>
    <t>«Общее образование»</t>
  </si>
  <si>
    <t xml:space="preserve">Оплата труда педагогических работников для бюджетных общеобразовательных учреждений и административно-управленческого, учебно-вспомогательного и обслуживающего персонала </t>
  </si>
  <si>
    <t>Оплата услуг по неограниченному широкополосному круглосуточному доступу к информационно-телекоммуникаци-онной сети "Интернет" муниципальных общеобразователь-ных организаций, реализующих основные общеобразова-тельные программы в части обучения детей-инвалидов на дому с использованием дистанционных образовательных технологий</t>
  </si>
  <si>
    <t xml:space="preserve">Выплата вознаграждения за выполнение функций классного руководителя педагогическим работникам </t>
  </si>
  <si>
    <t>Предоставление субсидий для бюджетных общеобразовательных организаций на выполнение муниципального задания</t>
  </si>
  <si>
    <t xml:space="preserve">Выполнено 40,0%
</t>
  </si>
  <si>
    <t xml:space="preserve">Предоставление субсидий для автономных общеобразовательных организаций на выполнение муниципального задания </t>
  </si>
  <si>
    <t xml:space="preserve">Выполнено 36,0%
</t>
  </si>
  <si>
    <t>Предоставление субсидий для коррекционных общеобразовательных организаций (Лучик) на выполнение муниципального задания</t>
  </si>
  <si>
    <t xml:space="preserve">Выполнено 33,0%
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</si>
  <si>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общнобразовательных организациях Московской области,имеющих  государственную акредитацию</t>
  </si>
  <si>
    <t>Проведение капитального, текущего ремонта в муниципальных общеобразовательных организаций</t>
  </si>
  <si>
    <t xml:space="preserve">Выполнено 12,0%
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</si>
  <si>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</si>
  <si>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</si>
  <si>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Мероприятие 4.5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</si>
  <si>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</si>
  <si>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Мероприятие 4.6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</si>
  <si>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с государственной программой Московской области "Образование Подмосковья" на 2014-2018 годы</t>
  </si>
  <si>
    <t>Мероприятие 4.7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</si>
  <si>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</si>
  <si>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Мероприятие 4.8</t>
  </si>
  <si>
    <t>Реализация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</t>
  </si>
  <si>
    <t>Мероприятие 4.9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</si>
  <si>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</si>
  <si>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Мероприятие 4.10</t>
  </si>
  <si>
    <t>Приобретение парадной формы и развитие материально-технической базы для учащихся кадетского класса</t>
  </si>
  <si>
    <t>Мероприятие 4.11</t>
  </si>
  <si>
    <t>Услуги по изготовлению и установке флагштоков в общеобразовательных организацицях</t>
  </si>
  <si>
    <t>Мероприятие 4.12</t>
  </si>
  <si>
    <t>Мероприятия по устройству спортивных площадок и стадионов в муниципальных общеобразовательных организациях</t>
  </si>
  <si>
    <t>Мероприятие 4.13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</si>
  <si>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</si>
  <si>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 xml:space="preserve">Выполнено 95,0%
</t>
  </si>
  <si>
    <t>Мероприятие 4.14</t>
  </si>
  <si>
    <t>Мероприятия для реализации проекта "Проектирование сети общеобразовательных учреждений г.Реутов"</t>
  </si>
  <si>
    <t>Мероприятие 4.15</t>
  </si>
  <si>
    <t>Проведение акарицидной обработки территории образовательных учреждений</t>
  </si>
  <si>
    <t xml:space="preserve">Выполнено 100%
</t>
  </si>
  <si>
    <t>Мероприятие 4.16</t>
  </si>
  <si>
    <t>Укрепление материально-технической базы общеобразовательных учреждений</t>
  </si>
  <si>
    <t>Мероприятие 4.17</t>
  </si>
  <si>
    <t>Участие во Всероссийских слетах кадетских классов</t>
  </si>
  <si>
    <t>Праздник  «Международный день учителя»</t>
  </si>
  <si>
    <t>Мероприятие 5.2</t>
  </si>
  <si>
    <t>Праздник «День знаний»</t>
  </si>
  <si>
    <t>Мероприятие 5.3</t>
  </si>
  <si>
    <t>Выпускной бал</t>
  </si>
  <si>
    <t>Мероприятие 5.4</t>
  </si>
  <si>
    <t>Участие в конкурсе   «Педагог года » и ПНПО (Приоритетный национальный проект «образование») </t>
  </si>
  <si>
    <t>Мероприятие 5.5</t>
  </si>
  <si>
    <t xml:space="preserve">Проведение городской научно-практической конференции </t>
  </si>
  <si>
    <t>Мероприятие 5.6</t>
  </si>
  <si>
    <t>Медицинское сопровождение мероприятий в муниципальных общеобразовательных организаций с массовым пребыванием людей.</t>
  </si>
  <si>
    <t>Мероприятие 5.7</t>
  </si>
  <si>
    <t>Открытие новых общеобразовательных учреждений</t>
  </si>
  <si>
    <t>Создание условий для выявления и развития талантов детей</t>
  </si>
  <si>
    <t>Мероприятие 7.1</t>
  </si>
  <si>
    <t>Медосмотр сотрудников дошкольных образовательных учреждений, аттестация рабочих мест, обучение техники безопасности</t>
  </si>
  <si>
    <t xml:space="preserve">Выполнено 24,0%
</t>
  </si>
  <si>
    <t>Мероприятие 8.1</t>
  </si>
  <si>
    <t>Повышение квалификафии педагогического состава общеобразовательных организаций</t>
  </si>
  <si>
    <t xml:space="preserve">Выполнено 55,0%
</t>
  </si>
  <si>
    <t>Мероприятие 9.1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</si>
  <si>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</si>
  <si>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Мероприятие 9.2</t>
  </si>
  <si>
    <t xml:space="preserve">Обеспечение организации деятельности Комиссии по делам несовершеннолетних и защите их прав при Главе города Реутов </t>
  </si>
  <si>
    <t>Мероприятие 10.1</t>
  </si>
  <si>
    <t>Строительство общеобразовательной школы на 1100 мест (к-1), мкр.10А</t>
  </si>
  <si>
    <t>Мероприятие 10.2</t>
  </si>
  <si>
    <t>Строительство общеобразовательной школы на 810 мест, мкр.6А</t>
  </si>
  <si>
    <t>Мероприятие 10.3</t>
  </si>
  <si>
    <t>Строительство пристройки к МБОУ СОШ №4 (на 200 мест)</t>
  </si>
  <si>
    <t>Мероприятие 11.1</t>
  </si>
  <si>
    <t>«Дополнительное образование, воспитание и психолого-социальное сопровождение детей»</t>
  </si>
  <si>
    <t xml:space="preserve">Выполнено 52,00%
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</si>
  <si>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</si>
  <si>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 xml:space="preserve">Выполнено 22,01%
</t>
  </si>
  <si>
    <t>Предоставление субсидии муниципальным учреждениям дополнительного образования на оплату труда и начисления, в том числе:</t>
  </si>
  <si>
    <t xml:space="preserve">Выполнено 44,00%
</t>
  </si>
  <si>
    <t xml:space="preserve">Выполнено 46,0%
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</si>
  <si>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 в сфере образования</t>
  </si>
  <si>
    <t xml:space="preserve">Выполнено 93,0%
</t>
  </si>
  <si>
    <t>Предоставление медицинского сопровождения (скорой помощи) на соревнования</t>
  </si>
  <si>
    <t>Ремонт двух спортивных залов в МБОУ дополнительного образования  детей "Детско-юношеская спортивная школа"</t>
  </si>
  <si>
    <t>Приобретение спортивной формы и развитие материально-технической базы для учащихся в ДЮСШ "Приалит"</t>
  </si>
  <si>
    <t>Медосмотр сотрудников дошкольных образовательных учреждений, аккредитация рабочих мест, обучение техники безопасности</t>
  </si>
  <si>
    <t xml:space="preserve">Выполнено 72,0%
</t>
  </si>
  <si>
    <t>Повышение квалификации сотрудников дополнительного образования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</si>
  <si>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</si>
  <si>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 xml:space="preserve">Выполнено 63,0%
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</si>
  <si>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</si>
  <si>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 xml:space="preserve">Выполнено 74,00%
</t>
  </si>
  <si>
    <t>Приобретение оборудования, производственного и хозяйственного инвентаря, музыкальных инструментов, текущий ремонт помещений школ</t>
  </si>
  <si>
    <t xml:space="preserve">Выполнено 4,00%
</t>
  </si>
  <si>
    <t>Проектно-изыскательские и строительно-монтажные работы по реконструкции с пристройкой Школы искусств по улице Южной, д.17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</si>
  <si>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</si>
  <si>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Проведение инструментального технического обследования зданий организации дополнительного образования</t>
  </si>
  <si>
    <t>«Обеспечивающая программа»</t>
  </si>
  <si>
    <t xml:space="preserve">Выполнено 39,5 %
</t>
  </si>
  <si>
    <t>Предоставление субсидий на выполнение муниципального задания по ведению бухгалтерского учета в соответствии с действующими правовыми актами, составление бухгалтерской, налоговой и статистической отчетности</t>
  </si>
  <si>
    <t xml:space="preserve">Предоставление субсидий на выполнение муниципального задания хозяйственно-эксплутационной конторой </t>
  </si>
  <si>
    <t xml:space="preserve">Выполнено 43,0%
</t>
  </si>
  <si>
    <t xml:space="preserve">Выполнено 38,0%
</t>
  </si>
  <si>
    <t>Предоставление субсидий Управлению образования</t>
  </si>
  <si>
    <t>Предоставление субсидий на оплату труда и начисления</t>
  </si>
  <si>
    <t>Закупка товаров, работ, услуг</t>
  </si>
  <si>
    <t xml:space="preserve">Выполнено 25,0%
</t>
  </si>
  <si>
    <t>«Развитие образования и воспитание в городском округе Реутов на 2015-2019 годы»</t>
  </si>
  <si>
    <t>Выполнено на 42,1 %</t>
  </si>
  <si>
    <t>Выполнено на 37,7 %</t>
  </si>
  <si>
    <t>Выполнено на 11 %</t>
  </si>
  <si>
    <t>Выполнено на 0%</t>
  </si>
  <si>
    <t xml:space="preserve">Выполнено 55,1%
</t>
  </si>
  <si>
    <t>Выполнено 65%</t>
  </si>
  <si>
    <t>Выполнено 11,5%</t>
  </si>
  <si>
    <t> Закупка учебного оборудования победителей областного конкурса на присвоение статуса Региональной инновационной площадки</t>
  </si>
  <si>
    <t>Выполнено 0%</t>
  </si>
  <si>
    <t>Выполнено 50%</t>
  </si>
  <si>
    <t>Выполнено 41%</t>
  </si>
  <si>
    <t>Выполнено 44,8%</t>
  </si>
  <si>
    <t>Выполнено 39%</t>
  </si>
  <si>
    <t xml:space="preserve">Выполнено 43,2 %
</t>
  </si>
  <si>
    <t>Выполнено 53%</t>
  </si>
  <si>
    <t xml:space="preserve">Выполнено 40,6 %
</t>
  </si>
  <si>
    <t xml:space="preserve">Выполнено 48,4 %
</t>
  </si>
  <si>
    <t>Профилактика преступлений и иных правонарушений в городе Реутов Московской области на 2015 – 2019 годы.</t>
  </si>
  <si>
    <t xml:space="preserve">Подпрограмма выполнена на 38%
</t>
  </si>
  <si>
    <t>Охрана здания муниципального казённого учреждения «Муниципальное юридическое бюро»</t>
  </si>
  <si>
    <t xml:space="preserve">Мероприятие выполнено на 41,4%
</t>
  </si>
  <si>
    <t>Охрана муниципальных учреждений, подведомственных отделу по физической культуре, спорту  и работе с молодёжью Администрации города</t>
  </si>
  <si>
    <t xml:space="preserve">Мероприятие выполнено на 43%
</t>
  </si>
  <si>
    <t>Охрана муниципальных учреждений, подведомственных отделу культуры Администрация города Реутов:</t>
  </si>
  <si>
    <t xml:space="preserve">Мероприятие выполнено на 35,4%
</t>
  </si>
  <si>
    <t>Охрана муниципальных учреждений, подведомственные Управлению образования Администрации города Реутов:</t>
  </si>
  <si>
    <t xml:space="preserve">Мероприятие выполнено на 42%
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</si>
  <si>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и антикризисной деятельности по профилактике терроризма и экстремизма. Изготовление видеороликов, памяток антитеррористической направленности.</t>
  </si>
  <si>
    <t xml:space="preserve">Мероприятие выполнено на 0%
</t>
  </si>
  <si>
    <t>Охрана административного здания МФЦ (ул. Победы, д. 7)</t>
  </si>
  <si>
    <t xml:space="preserve">Мероприятие выполнено на 25,2%
</t>
  </si>
  <si>
    <t>Обеспечение охраны городского парка и пешеходного подземного перехода</t>
  </si>
  <si>
    <t>Обеспечение охраны Городского парка с Северной стороны</t>
  </si>
  <si>
    <t xml:space="preserve">Мероприятие выполнено на 20%
</t>
  </si>
  <si>
    <t xml:space="preserve">Приобретение средств связи, оргтехники, технических средств видеонаблюдения и их установка. </t>
  </si>
  <si>
    <t>Установка видеокамер в учреждениях, подведом-ственных отделу по физической культуре, спорту и работе с молодёжью Администрации города Реутов:</t>
  </si>
  <si>
    <t xml:space="preserve">Мероприятие выполнено на 100%
</t>
  </si>
  <si>
    <t>Обеспечение деятельности по повышению степени защищенности объектов социальной сферы и мест с массовым пребыванием людей</t>
  </si>
  <si>
    <t xml:space="preserve">Мероприятие выполнено на 50,3%
</t>
  </si>
  <si>
    <t>Техническое обслуживание оборудования и технических средств муниципальных объектов</t>
  </si>
  <si>
    <t xml:space="preserve">Мероприятие выполнено на 32%
</t>
  </si>
  <si>
    <t xml:space="preserve">Контроль и обслуживание комплекса технических средств охраны и объектов приёмо-передающей аппаратуры (ТСО) 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</si>
  <si>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</si>
  <si>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Проведение бесед, направленных на активизацию борьбы с уличной преступностью, при организации и проведение спортивно-массовых и физкультурно-оздоровительных мероприятий для молодежи</t>
  </si>
  <si>
    <t>Проведение семинаров для руководителей и специалистов муниципальных образовательных учреждений по вопросам профилактики безнадзорности и правонарушений среди несовершеннолетних</t>
  </si>
  <si>
    <t>Проведение работы по привлечению подростковой молодежи, в городские кружи, с целью отвлечения ее от негативного образа жизни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</si>
  <si>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</si>
  <si>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 «Готов к защите Отечества»</t>
  </si>
  <si>
    <t>Раздача агитационных материалов по профилактике наркомании в период проведения городских соревнований по футболу среди дворовых команд «Вперед мальчишки»</t>
  </si>
  <si>
    <t>Проведение мероприятий среди детей «Не сломай судьбу свою», «Выбор между жизнью и смертью»</t>
  </si>
  <si>
    <t>Проведение ежегодного мероприятия по профилактике наркомании и отвлечения молодежи от асоциального образа жизни «Молодежь Реутова выбирает здоровый образ жизни»</t>
  </si>
  <si>
    <t>Организация и проведение экскурсий в картинной галереи города по привлечению к культурно-творческой деятельности детей и подростков, а также демонстрация наглядных материалов об опасности употребления наркотических средств и психотропных веществ</t>
  </si>
  <si>
    <t>Приобретение иммунохроматографических тестов для проведения тестирования в образовательных учреждениях по выявлению  учащихся, употребляющих наркотические и психоактивные вещества</t>
  </si>
  <si>
    <t>Мероприятие 5.8</t>
  </si>
  <si>
    <t>Проведение тестирования в образовательных учреждениях по выявлению учащихся употребляющих наркотические средства и психоактивные вещества</t>
  </si>
  <si>
    <t>Мероприятие 5.9</t>
  </si>
  <si>
    <t>Проведение конкурсов атинаркотических плакатов и рисунков</t>
  </si>
  <si>
    <t>Обеспечение мероприятий гражданской обороны на территории городского округа Реутов на 2015-2019 годы.</t>
  </si>
  <si>
    <t xml:space="preserve">30,56% - выполнения мероприятий подпрограммы
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</si>
  <si>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</si>
  <si>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Изготовление стендов «Уголок гражданской защиты (обороны)» 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</si>
  <si>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 xml:space="preserve">0% - выполнения
</t>
  </si>
  <si>
    <t>Создание в городе Реутов системы учебно-консультативных пунктов по ГО, ЧС и ПБ при жилищно-коммунальных органах, оборудование учебных классов ГО и ЧС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</si>
  <si>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</si>
  <si>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 xml:space="preserve">93,6% - разработан План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
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</si>
  <si>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</si>
  <si>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Ремонт и техническое обслуживание системы вентиляции учебного класса ГО (приобретение фильтров и средств регенерации (ФЯР, ФП 10У, ГК-1.2-9, ДК-1, ДК-2, УЗС-1, МЗС-2))</t>
  </si>
  <si>
    <t>Разработка проектной документации по строительству (перепланировке) объектов гражданской обороны (обмывочных пунктов, быстровозводимых убежищ, пунктов обеззараживания и специальной обработки), при развёртывании в особый период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</si>
  <si>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 дегазирующих дезинфицирующих, дезактивирующих веществ и растворов)</t>
  </si>
  <si>
    <t>Снижение рисков и смягчение последствий чрезвычайных ситуаций природного и техногенного характера на территории городского округа Реутов на 2015-2019 годы.</t>
  </si>
  <si>
    <t xml:space="preserve">2,03% - выполнения мероприятий задачи
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</si>
  <si>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</si>
  <si>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 xml:space="preserve">82,67% - выполнения мероприятия
</t>
  </si>
  <si>
    <t>Приобретение оборудования для организации работы кружков (секций) «Школа безопасности» в муниципальных образовательных учреждениях (компасы, карабины с муфтами, веревки, палатки с тентами и стойками, костровое хозяйство, тенты для кухни, варочная посуда, шанцевый инструмент, электрические фонари, противогазы, костюмы химзащитные Л-1 (ОЗК),    рюкзаки с полиэтиленовыми вкладышами, спальные мешки, штормовые костюмы, накидки от дождя, медицинские аптечки)</t>
  </si>
  <si>
    <t xml:space="preserve">100% - выполнения мероприятия
</t>
  </si>
  <si>
    <t>Проведение тактико-специального учения со сводной командой городского округа Реутов</t>
  </si>
  <si>
    <t xml:space="preserve">50% - выполнения мероприятия
</t>
  </si>
  <si>
    <t>Проведение объектовых тренировок по действиям органов управления, персонала и НАСФ в условиях чрезвычайных ситуаций</t>
  </si>
  <si>
    <t>Приобретение имущества, средств связи, фото и видеоаппаратуры,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 учений и тренировок с подразделениями Реутовского городского звена МОСЧС</t>
  </si>
  <si>
    <t>Техническое обслуживание средств связи, фото и видеоаппаратуры, систем видеонаблюдения</t>
  </si>
  <si>
    <t xml:space="preserve">40,86% - выполнения мероприятия, заключен договор на техническое обслуживание внешней системы видеонаблюдения на 2016 год
</t>
  </si>
  <si>
    <t xml:space="preserve">Изготовление и установка  предупреждающих и информационных указателей, стендов </t>
  </si>
  <si>
    <t xml:space="preserve">100% - изготовлены и установлены предупреждающие и информационные указатели, стенды
</t>
  </si>
  <si>
    <t>Поставки учебных пособий по тематике обеспечения безопасности людей на водных объектах</t>
  </si>
  <si>
    <t>Разработка паспорта безопасности городского округа Реутов Московской области</t>
  </si>
  <si>
    <t xml:space="preserve">Разработка плана ликвидации  аварийного разлива нефти и нефтепродуктов на территории городского округа Реутов Московской области </t>
  </si>
  <si>
    <t>Разработка паспорта территории городского округа Реутов</t>
  </si>
  <si>
    <t>Разработка паспортов территорий микрорайонов городского округа Реутов</t>
  </si>
  <si>
    <t xml:space="preserve">100% - разработаны паспорта территорий микрорайонов городского округа Реутов
</t>
  </si>
  <si>
    <t>Изготовление информационных буклетов, листовок, брошюр по тематике предупреждения и ликвидации чрезвычайных ситуаций</t>
  </si>
  <si>
    <t xml:space="preserve">0% - выполнения мероприятия
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</si>
  <si>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</si>
  <si>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 xml:space="preserve">25% - выполнения мероприятия (мероприятие выполняется за счет внебюджетных средств)2
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</si>
  <si>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</si>
  <si>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Обеспечение пожарной безопасности на территории городского округа Реутов на 2015-2019 годы.</t>
  </si>
  <si>
    <t xml:space="preserve">17,9% - выполнение мероприятий подпрограммы
</t>
  </si>
  <si>
    <t>Подача воды для пожаротушения</t>
  </si>
  <si>
    <t xml:space="preserve">59,1% - выполнения мероприятия, заключен договор на подачу воды для пожаротушения
</t>
  </si>
  <si>
    <t xml:space="preserve">Поставка, монтажные и пусконаладочные работы системы коллективного оповещения населения о пожарах и чрезвычайных ситуациях </t>
  </si>
  <si>
    <t xml:space="preserve">41,65% - выполнения мероприятия
</t>
  </si>
  <si>
    <t>Обслуживание системы передачи тревожного сигнала пожарной сигнализации с МАУ «Спорткомплекс «Старт» на станцию мониторинга</t>
  </si>
  <si>
    <t xml:space="preserve">19,9% - выполнение мероприятия
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</si>
  <si>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  дополнительного образования  - учреждений культуры </t>
  </si>
  <si>
    <t xml:space="preserve">52,2% - выполнение мероприятия
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</si>
  <si>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 дополнительного образования  - учреждений культуры </t>
  </si>
  <si>
    <t xml:space="preserve">4,6% - выполнение мероприятия
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</si>
  <si>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</si>
  <si>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Техническое обслуживание системы автоматической пожарной сигнализации физкультурно-оздоровительного комплекса</t>
  </si>
  <si>
    <t xml:space="preserve">37,8% - выполнение мероприятия
</t>
  </si>
  <si>
    <t>Закупка первичных средств пожаротушения, знаков пожарной безопасности и изготовление плана эвакуации для МАУ «ФОК»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</si>
  <si>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</si>
  <si>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 xml:space="preserve">100% - выполнение мероприятия
</t>
  </si>
  <si>
    <t>Техническое обслуживание системы автоматической пожарной сигнализации в МУ «Подростково-молодежный центр»</t>
  </si>
  <si>
    <t xml:space="preserve">26,4% - выполнение мероприятия
</t>
  </si>
  <si>
    <t>Выполнение противопожарных мероприятий в помещениях МУ «СОКИ «Риск-М»</t>
  </si>
  <si>
    <t>Работы по противопожарной обработке деревянных конструкций в МУ «Молодежный культурно-досуговый центр»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</si>
  <si>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</si>
  <si>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 xml:space="preserve">98,7% - выполнение мероприятия
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</si>
  <si>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</si>
  <si>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 xml:space="preserve">0% - выполнение мероприятия
</t>
  </si>
  <si>
    <t xml:space="preserve">Техническое обслуживание системы автоматической пожарной сигнализации в учреждениях образования: муниципальные общеобразовательные школы (в том числе Гимназия) </t>
  </si>
  <si>
    <t xml:space="preserve">36,35% - выполнение мероприятия
</t>
  </si>
  <si>
    <t>Техническое обслуживание системы автоматической пожарной сигнализации в учреждениях, образования:муниципальная общеобра-зовательная школа № 10</t>
  </si>
  <si>
    <t xml:space="preserve">41,6%  - выполнение мероприятия
</t>
  </si>
  <si>
    <t>Техническое обслуживание системы автоматической пожарной сигнализации в учреждениях образования: муниципальные дошкольные образовательные учреждения (в том числе бюджетные учрежд.)</t>
  </si>
  <si>
    <t xml:space="preserve">38,6% - выполнение мероприятия
</t>
  </si>
  <si>
    <t>Техническое обслуживание системы автоматической пожарной сигнализации в учреждениях, образования:муниципальное коррек-ционное учреждение – 1</t>
  </si>
  <si>
    <t xml:space="preserve">41,6% - выполнение мероприятия
</t>
  </si>
  <si>
    <t>Техническое обслуживание системы автоматической пожарной сигнализации в учреждениях, образования:муниципальные образова-тельные учреждения дополни-тельного образования детей – 3 учреждения</t>
  </si>
  <si>
    <t xml:space="preserve">27,7%  - выполнение мероприятия
</t>
  </si>
  <si>
    <t xml:space="preserve">Техническое обслуживание системы автоматической пожарной сигнализации в учреждениях, образования:муниципальное учреждение «ХЭК» 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</si>
  <si>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 муниципальные общеобразовательные школы (в том числе Гимназия)</t>
  </si>
  <si>
    <t xml:space="preserve">8,1%   - выполнение мероприятия
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</si>
  <si>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 муниципальные дошкольные образовательные учреждения (в том числе бюджетные учреждения)</t>
  </si>
  <si>
    <t xml:space="preserve">9,6%    - выполнение мероприятия
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</si>
  <si>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мониторинга:муниципальное коррекционное учреждение – 1</t>
  </si>
  <si>
    <t xml:space="preserve">25% - выполнение мероприятия
</t>
  </si>
  <si>
    <t>Мероприятие 1.27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</si>
  <si>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мониторинга:муниципальные образова-тельные учреждения дополни-тельного образования детей – 3 учреждения</t>
  </si>
  <si>
    <t xml:space="preserve">5,5% - выполнение мероприятия
</t>
  </si>
  <si>
    <t>Мероприятие 1.28</t>
  </si>
  <si>
    <t xml:space="preserve"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муниципальное образовательное учреждение школа № 10 </t>
  </si>
  <si>
    <t>Мероприятие 1.29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</si>
  <si>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муниципальные автономные дошкольные учреждения № 5,8,13</t>
  </si>
  <si>
    <t xml:space="preserve">43,9% -  выполнение мероприятия
</t>
  </si>
  <si>
    <t>Мероприятие 1.30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</si>
  <si>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муниципальные автономные дошкольные учреждения № 9,11</t>
  </si>
  <si>
    <t xml:space="preserve">0% -  выполнение мероприятия
</t>
  </si>
  <si>
    <t>Мероприятие 1.31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</si>
  <si>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муниципальные автономные дошкольные учреждения (Новый д/сад 1, Новый д/сад 2)</t>
  </si>
  <si>
    <t>Мероприятие 1.32</t>
  </si>
  <si>
    <t>Техническое обслуживание системы светозвукового оповещения для маломобильных граждан (муниципальное образовательное учреждение школа № 10)</t>
  </si>
  <si>
    <t xml:space="preserve">31,25% - выполнение мероприятия
</t>
  </si>
  <si>
    <t>Мероприятие 1.33</t>
  </si>
  <si>
    <t xml:space="preserve">Огнезащитная обработка деревянных конструкций зданий и сооружений, штор, проверка на горючесть: СОШ </t>
  </si>
  <si>
    <t>Мероприятие 1.34</t>
  </si>
  <si>
    <t xml:space="preserve">Огнезащитная обработка деревянных конструкций зданий и сооружений, штор, проверка на горючесть: Гимназия </t>
  </si>
  <si>
    <t>Мероприятие 1.35</t>
  </si>
  <si>
    <t xml:space="preserve">Огнезащитная обработка деревянных конструкций зданий и сооружений, штор, проверка на горючесть: Учреждения дополнительного образования </t>
  </si>
  <si>
    <t>Мероприятие 1.36</t>
  </si>
  <si>
    <t>Обслуживание систем противодымной защиты: МАДОУ</t>
  </si>
  <si>
    <t xml:space="preserve">14,25% - выполнение мероприятия
</t>
  </si>
  <si>
    <t>Мероприятие 1.37</t>
  </si>
  <si>
    <t xml:space="preserve">Обслуживание систем противодымной защиты: СОШ </t>
  </si>
  <si>
    <t xml:space="preserve">20,8%  - выполнение мероприятия
</t>
  </si>
  <si>
    <t>Мероприятие 1.38</t>
  </si>
  <si>
    <t>Замена автоматической пожарной сигнализации (АПС), выработавшей установленные сроки эксплуатации: МБДОУ</t>
  </si>
  <si>
    <t>Мероприятие 1.39</t>
  </si>
  <si>
    <t>Замена автоматической пожарной сигнализации (АПС), выработавшей установленные сроки эксплуатации: СОШ</t>
  </si>
  <si>
    <t>Мероприятие 1.40</t>
  </si>
  <si>
    <t>Замена автоматической пожарной сигнализации (АПС), выработавшей установленные сроки эксплуатации: Гимназия</t>
  </si>
  <si>
    <t>Мероприятие 1.41</t>
  </si>
  <si>
    <t>Замер сопротивления изоляции электропроводки в образовательных организациях: МАДОУ</t>
  </si>
  <si>
    <t>Мероприятие 1.42</t>
  </si>
  <si>
    <t>Замер сопротивления изоляции электропроводки в образовательных организациях: МБДОУ</t>
  </si>
  <si>
    <t>Мероприятие 1.43</t>
  </si>
  <si>
    <t>Замер сопротивления изоляции электропроводки в образовательных организациях: СОШ</t>
  </si>
  <si>
    <t>Мероприятие 1.44</t>
  </si>
  <si>
    <t>Замер сопротивления изоляции электропроводки в образовательных организациях: Гимназия</t>
  </si>
  <si>
    <t>Мероприятие 1.45</t>
  </si>
  <si>
    <t>Замер сопротивления изоляции электропроводки в образовательных организациях: Учреждения дополнит. образования</t>
  </si>
  <si>
    <t>Мероприятие 1.46</t>
  </si>
  <si>
    <t>Замер сопротивления изоляции электропроводки в образовательных организациях: муниципальное коррекционное учреждение – 1</t>
  </si>
  <si>
    <t>Мероприятие 1.47</t>
  </si>
  <si>
    <t>Приобретение первичных средства пожаротушения: МАДОУ</t>
  </si>
  <si>
    <t>Мероприятие 1.48</t>
  </si>
  <si>
    <t>Приобретение первичных средства пожаротушения: МБДОУ</t>
  </si>
  <si>
    <t>Мероприятие 1.49</t>
  </si>
  <si>
    <t>Приобретение первичных средства пожаротушения: СОШ</t>
  </si>
  <si>
    <t>Мероприятие 1.50</t>
  </si>
  <si>
    <t>Приобретение первичных средства пожаротушения: Гимназия</t>
  </si>
  <si>
    <t>Мероприятие 1.51</t>
  </si>
  <si>
    <t>Приобретение первичных средства пожаротушения: Учреждения доп. образования</t>
  </si>
  <si>
    <t>Мероприятие 1.52</t>
  </si>
  <si>
    <t>Испытание систем внутреннего пожарного водопровода в образовательных организациях: МАДОУ</t>
  </si>
  <si>
    <t>Мероприятие 1.53</t>
  </si>
  <si>
    <t>Испытание систем внутреннего пожарного водопровода в образовательных организациях: МБДОУ</t>
  </si>
  <si>
    <t>Мероприятие 1.54</t>
  </si>
  <si>
    <t>Испытание систем внутреннего пожарного водопровода в образовательных организациях: СОШ</t>
  </si>
  <si>
    <t>Мероприятие 1.55</t>
  </si>
  <si>
    <t>Испытание систем внутреннего пожарного водопровода в образовательных организациях: Учреждения дополнительного образования</t>
  </si>
  <si>
    <t>Мероприятие 1.56</t>
  </si>
  <si>
    <t>Испытание систем внутреннего пожарного водопровода в образовательных организациях: Гимназия</t>
  </si>
  <si>
    <t>Мероприятие 1.57</t>
  </si>
  <si>
    <t>Испытание наружных эвакуационных противопожарных лестниц: МАДОУ</t>
  </si>
  <si>
    <t>Мероприятие 1.58</t>
  </si>
  <si>
    <t>Испытание наружных эвакуационных противопожарных лестниц: МБДОУ</t>
  </si>
  <si>
    <t>Мероприятие 1.59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</si>
  <si>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МАДОУ</t>
  </si>
  <si>
    <t xml:space="preserve">93,3% - выполнение мероприятия
</t>
  </si>
  <si>
    <t>Мероприятие 1.60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</si>
  <si>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МБДОУ</t>
  </si>
  <si>
    <t>Мероприятие 1.61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</si>
  <si>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СОШ</t>
  </si>
  <si>
    <t xml:space="preserve">27,2% - выполнение мероприятия
</t>
  </si>
  <si>
    <t>Мероприятие 1.62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</si>
  <si>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Гимназия</t>
  </si>
  <si>
    <t>Мероприятие 1.63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</si>
  <si>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Учреждения доп. образования</t>
  </si>
  <si>
    <t xml:space="preserve">66% - выполнение мероприятия
</t>
  </si>
  <si>
    <t>Мероприятие 1.64</t>
  </si>
  <si>
    <t>Автоматические установки пожаротушения (пиростикеры): МАДОУ</t>
  </si>
  <si>
    <t xml:space="preserve">9% - выполнение мероприятия
</t>
  </si>
  <si>
    <t>Мероприятие 1.65</t>
  </si>
  <si>
    <t>Автоматические установки пожаротушения (пиростикеры): МБДОУ</t>
  </si>
  <si>
    <t xml:space="preserve">47,9% - выполнение мероприятия
</t>
  </si>
  <si>
    <t>Мероприятие 1.66</t>
  </si>
  <si>
    <t>Автоматические установки пожаротушения (пиростикеры): СОШ</t>
  </si>
  <si>
    <t xml:space="preserve">25,13% - выполнения мероприятия
</t>
  </si>
  <si>
    <t>Мероприятие 1.67</t>
  </si>
  <si>
    <t>Автоматические установки пожаротушения (пиростикеры): Гимназия</t>
  </si>
  <si>
    <t>Мероприятие 1.68</t>
  </si>
  <si>
    <t>Автоматические установки пожаротушения (пиростикеры): Учреждения доп. образования</t>
  </si>
  <si>
    <t xml:space="preserve">53,8% - выполнения мероприятия
</t>
  </si>
  <si>
    <t>Мероприятие 1.69</t>
  </si>
  <si>
    <t>Автоматические установки пожаротушения (пиростикеры): муниципальное коррекционное учреждение – 1</t>
  </si>
  <si>
    <t>Мероприятие 1.70</t>
  </si>
  <si>
    <t>Перекатка пожарных рукавов</t>
  </si>
  <si>
    <t>Мероприятие 1.71</t>
  </si>
  <si>
    <t>Выполнение работ по техническому обслуживанию систем противопожарной защиты</t>
  </si>
  <si>
    <t>Мероприятие 1.72</t>
  </si>
  <si>
    <t>Техническое обслуживание автоматической пожарной сигнализации и системы оповещения о пожаре</t>
  </si>
  <si>
    <t xml:space="preserve">34,7% - выполнения мероприятия
</t>
  </si>
  <si>
    <t>Мероприятие 1.73</t>
  </si>
  <si>
    <t>Поставка автономных дымовых пожарных извещателей для обеспечения социально неблагополучных семей, одиноких престарелых людей и ветеранов, проживающих на территории городского округа Реутов.</t>
  </si>
  <si>
    <t xml:space="preserve">44,59% - выполнения мероприятия
</t>
  </si>
  <si>
    <t xml:space="preserve">Разработка, изготовление и распространение в жилом секторе города Реутов памяток и листовок на противопожарную тематику </t>
  </si>
  <si>
    <t xml:space="preserve">96,75% - выполнения мероприятия
</t>
  </si>
  <si>
    <t>Изготовление стендов «Уголок пожарной безопасности» 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</si>
  <si>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 xml:space="preserve">Финансирования не предусмотрено
</t>
  </si>
  <si>
    <t>Обучение  ответственного  за противопожарные мероприятия в МУ «Подростково-молодежный центр»</t>
  </si>
  <si>
    <t>Обучение ответственного за противопожарные мероприятия в МАУ «Физкультурно-оздоровительный комплекс»</t>
  </si>
  <si>
    <t>Обучение пожарно-техническому минимуму персонала образовательных учреждений: МАДОУ</t>
  </si>
  <si>
    <t>Обучение пожарно-техническому минимуму персонала образовательных учреждений: МБДОУ</t>
  </si>
  <si>
    <t xml:space="preserve">Обучение пожарно-техническому минимуму персонала образовательных учреждений: СОШ </t>
  </si>
  <si>
    <t xml:space="preserve">15,9% - выполнения мероприятия
</t>
  </si>
  <si>
    <t xml:space="preserve">Обучение пожарно-техническому минимуму персонала образовательных учреждений: Гимназия </t>
  </si>
  <si>
    <t>Обучение пожарно-техническому минимуму персонала образовательных учреждений: Учреждения дополнительного образования</t>
  </si>
  <si>
    <t>Обучение пожарно-техническому минимуму персонала образовательных учреждений: муниципальное коррекционное учреждение – 1</t>
  </si>
  <si>
    <t xml:space="preserve">Оказание услуг по созданию 3D визуализации потенциально опасных объектов, объектов с массовым пребыванием людей, образования, здравоохранения, социальной сферы, системы жизнеобеспечения населения города Реутов с интерактивным планом помещений 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</si>
  <si>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</si>
  <si>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</si>
  <si>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 xml:space="preserve">0% - выполнения мероприятия 
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</si>
  <si>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</si>
  <si>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Развитие и совершенствование систем оповещения и информирования населения городского округа Реутов на 2015-2019 годы.</t>
  </si>
  <si>
    <t xml:space="preserve">43,2% - выполнения мероприятий подпрограммы
</t>
  </si>
  <si>
    <t>Развитие и совершенствование системы связи и оповещения Реутовского городского звена МОСЧС: Закупка переносных мегафонов</t>
  </si>
  <si>
    <t>Развитие и совершенствование системы связи и оповещения Реутовского городского звена МОСЧС: Закупка пусковых блоков автоматизированной системы централизованного оповещения</t>
  </si>
  <si>
    <t xml:space="preserve">Развитие и модернизация системы коллективного оповещения, её техническое обслуживание: Поставка, монтажные и пусконаладочные работы местной системы коллективного оповещения (поэтапная модернизация) </t>
  </si>
  <si>
    <t>Софинансирование мероприятий по созданию комплексной системы экстренного оповещения населения об угрозе возникновения или возникновении ЧС в Московской области («КСЭОН»)</t>
  </si>
  <si>
    <t>Проведение обследования функционирующих систем безопасности и жизнеобеспечения на территории городского округа Реутов</t>
  </si>
  <si>
    <t xml:space="preserve">Обеспечение деятельности муниципального казенного учреждения «Единая дежурная диспетчерская служба города Реутов»:Организация обучения сотрудников МКУ «ЕДДС г. Реутов» в учебно-методическом центре (суточные, оплата за обучение, проживание сотрудников в гостинице, проезд и питание), создание и развитие учебно-материальной базы (приобретение учебно-методической литературы, пособий, изготовление плакатов) </t>
  </si>
  <si>
    <t>Поставки форменной одежды для обеспечения сотрудников МКУ «ЕДДС г. Реутов»</t>
  </si>
  <si>
    <t xml:space="preserve">29% - выполнение мероприятия
</t>
  </si>
  <si>
    <t xml:space="preserve">Развитие и модернизация системы коллективного оповещения, её техническое обслуживание: Техническое обслуживание местной системы коллективного оповещения </t>
  </si>
  <si>
    <t xml:space="preserve">25,6% - выполнения мероприятия
</t>
  </si>
  <si>
    <t>Развитие и модернизация системы коллективного оповещения, её техническое обслуживание: 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</si>
  <si>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 xml:space="preserve">47,7% - выполнение мероприятия
</t>
  </si>
  <si>
    <t>Обеспечение деятельности муниципального казенного учреждения «Единая дежурная диспетчерская служба города Реутов»: Расходы на оплату заработной платы сотрудникам МКУ «ЕДДС г. Реутов»</t>
  </si>
  <si>
    <t xml:space="preserve">20,3% - выполнения мероприятия
</t>
  </si>
  <si>
    <t xml:space="preserve">Обеспечение деятельности муниципального казенного учреждения «Единая дежурная диспетчерская служба города Реутов»:Оплата услуг банка за перечисление заработной платы сотрудникам МКУ «ЕДДС г. Реутов» (комиссия банка) </t>
  </si>
  <si>
    <t>Обеспечение деятельности муниципального казенного учреждения «Единая дежурная диспетчерская служба города Реутов»: Налог на имущество</t>
  </si>
  <si>
    <t>Обеспечение деятельности муниципального казенного учреждения «Единая дежурная диспетчерская служба города Реутов»: Расходы на функционирование, административно-хозяйственную деятельность  МКУ «ЕДДС г. Реутов» (оплата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 Оплата коммунальных услуг). Прочие расходы</t>
  </si>
  <si>
    <t xml:space="preserve">45,6% -  выполнения мероприятия
</t>
  </si>
  <si>
    <t>«Безопасность городского округа Реутов на 2015-2019 годы»</t>
  </si>
  <si>
    <t>Выполнено на 23,4%</t>
  </si>
  <si>
    <t>Социальная защита  отдельных категорий граждан города Реутов</t>
  </si>
  <si>
    <t xml:space="preserve">выполнено на 37,7%
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</si>
  <si>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</si>
  <si>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 xml:space="preserve">выполнено на 4,7%
</t>
  </si>
  <si>
    <t xml:space="preserve">Оказание материальной помощи и компенсаций на приобретение индивидуальных диагностических  средств  детей, больных инсулинозависимым сахарным диабетом (иглы, тест-полоски) </t>
  </si>
  <si>
    <t xml:space="preserve">выполнено на 34,3%
</t>
  </si>
  <si>
    <t>Оказание материальной помощи и компенсаций на приобретение  современных лекарственных средств,  для лечения  больных злокачественными новообразованиями</t>
  </si>
  <si>
    <t xml:space="preserve">выполнено на 49,9%
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</si>
  <si>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</si>
  <si>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 xml:space="preserve">выполнено на 84,9%
</t>
  </si>
  <si>
    <t>Предоставление единовременной денежной выплаты лицам, удостоенным звания "Почетный гражданин города Реутов"</t>
  </si>
  <si>
    <t xml:space="preserve">выполнено на 0%
</t>
  </si>
  <si>
    <t>Мониторинг ситуации на рынке труда</t>
  </si>
  <si>
    <t>Развитие системы отдыха и оздоровления детей</t>
  </si>
  <si>
    <t xml:space="preserve">выполнено на 25,1%
</t>
  </si>
  <si>
    <t>Организация отдыха детей младшего школьного возраста на базе организаций образования</t>
  </si>
  <si>
    <t>Организация отдыха и оздоровления детей из различных категорий семей, в т.ч. с ТЖС,  в  профильных сменах в  учреждениях отдыха и санаторно-оздоровительных учреждениях Подмосковья и юга РФ</t>
  </si>
  <si>
    <t xml:space="preserve">выполнено на 29%
</t>
  </si>
  <si>
    <t>Организация отдыха и оздоровления детей из различных категорий семей, в т.ч., с ТЖС,  в  учреждениях отдыха и санаторно-оздоровительных учреждениях в других субъектах РФ (Черноморское побережье)</t>
  </si>
  <si>
    <t>Организация отдыха и оздоровления детей-инвалидов, детей с хроническими заболеваниями и детей из семей с ТЖС в санаторно-курортных учреждениях Подмосковья с сопровождением законного представителя ребенка</t>
  </si>
  <si>
    <t>Организация досуга и отдыха детей в Подмосковье в профильных сменах по теме "Подготовка менеджеров школьных будней и праздников" (по рекомендациям образовательных организаций)</t>
  </si>
  <si>
    <t>Организация работы по  частичной компенсации (частичной оплате)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</t>
  </si>
  <si>
    <t>Организация  и проведение семинара по охране труда и технике безопасности для сотрудников лагерей дневного пребывания  и сопровождающих организованных групп детей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</si>
  <si>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</si>
  <si>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 xml:space="preserve">выполнено на 52%
</t>
  </si>
  <si>
    <t>Доставка организованных групп детей к месту отдыха и обратно в Подмосковье и в аэропорт, направляемых на юг РФ</t>
  </si>
  <si>
    <t>Организация отдыха и оздоровления детей из  семей с ТСЖ, в загородных учреждениях отдыха Подмосковья и в  других субъектах РФ (Черноморское побережье) по путевкам от МСЗН МО через РУСЗН</t>
  </si>
  <si>
    <t>Организация летних молодежных отрядов труда и отдыха</t>
  </si>
  <si>
    <t>Организация досуга детей на базе летних площадок</t>
  </si>
  <si>
    <t>Доступная среда</t>
  </si>
  <si>
    <t>Оборудование  пешеходных переходов</t>
  </si>
  <si>
    <t>Приобретение оборудования "Информационная индукционная система для слабослышащих" для муниципального учреждения "Физкультурно-оздоровительный комплекс" (ул.Октября д.2Б)</t>
  </si>
  <si>
    <t>Оборудование пандусами и поручнями храма на южной стороне ул.Октября, вл.14</t>
  </si>
  <si>
    <t>Оборудование санитарно-гигиенического помещения МУК "Централизованная библиотечная система"</t>
  </si>
  <si>
    <t>Приобретение и установка оборудования, способствующего повышению доступности муниципального учреждения "Физкультурно-оздоровительный комплекс" (ул.Октября д.2Б)</t>
  </si>
  <si>
    <t>Оборудование опорными поручнями для инвалидов-колясочников пандуса приемного отделения хирургии на территории ГАУЗ МО "ЦГКБ г.Реутов" и пандуса стоматологии (Юбилейный пр-т д.6)</t>
  </si>
  <si>
    <t>Устройство пандуса для инвалидов-колясочников на входе в родильное отделение на территории ГАУЗ МО "ЦГКБ г.Реутов"</t>
  </si>
  <si>
    <t>Оборудование опорными поручнями для инвалидов-колясочников пандуса в родильное отделение на территории ГАУЗ МО "ЦГКБ г.Реутов" и устройство откидного пандуса в отделении физиотерапии (ул.Ленина д.8)</t>
  </si>
  <si>
    <t>Актуализация сведений паспортов доступности объектов социальной сферы</t>
  </si>
  <si>
    <t>Предоставление гражданам субсидий на оплату жилого помещения и коммунальных услуг в городе  Реутов</t>
  </si>
  <si>
    <t>Предоставление гражданам жилищных субсидий на оплату жилого помещения и коммунальных услуг</t>
  </si>
  <si>
    <t>Услуги за доставку и пересылку субсидий кредитным организациям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</si>
  <si>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</si>
  <si>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</si>
  <si>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 xml:space="preserve">Обеспечение размещения информации в СМИ о вреде табака и табакокурения </t>
  </si>
  <si>
    <t>Проведение разъяснительных работ в общеобразовательных учреждениях города о вреде табака и табакокурения</t>
  </si>
  <si>
    <t>Организация работы по привлечению специалистов для проведения консультативных приемов жителей города</t>
  </si>
  <si>
    <t xml:space="preserve">Организация и проведение городских мероприятий (День здорового сердца и др.) с возможностью проведения </t>
  </si>
  <si>
    <t>Организация работ по  размещению социальных рекламных роликов по вопросу профилактики алкоголизма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</si>
  <si>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</si>
  <si>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Предоставление возможности устройства детей в детские дошкольные образовательные  учреждения</t>
  </si>
  <si>
    <t>Создание условий открытия на территории города Реутов профильных классов медицинской направленности</t>
  </si>
  <si>
    <t>Строительство городской поликлиники в 10-А микрорайоне города Реутов</t>
  </si>
  <si>
    <t>Строительство пристройки к городской поликлинике №1 (ул.Гагарина д.4)</t>
  </si>
  <si>
    <t>Создание условий для оказания медицинской помощи населению</t>
  </si>
  <si>
    <t xml:space="preserve">выполнено на 73,7%
</t>
  </si>
  <si>
    <t>Обеспечение полноценным питанием беременных женщин, кормящих матерей и детей в возрасте до трех лет</t>
  </si>
  <si>
    <t xml:space="preserve">Обеспечение содержания инженерных коммуникаций и  прилегающих дорог к медицинской организации , находящихся на балансе муниципального образования </t>
  </si>
  <si>
    <t>Формирование навыков безопасного поведения у различных категорий участников дорожного движения</t>
  </si>
  <si>
    <t>Обучение безопасному поведению на улицах и дорогах города "Безопасность на дорогах"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</si>
  <si>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</si>
  <si>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</si>
  <si>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</si>
  <si>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"Зеленый огонек"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</si>
  <si>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</si>
  <si>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</si>
  <si>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"Дорогу детям"</t>
  </si>
  <si>
    <t>Проведение игры-квест на знание правил дорожного движения "Безопасная дорога" (пешеходная зона в северной части города)</t>
  </si>
  <si>
    <t>Проведение игры-квест "Знание ПДД залог безопасности на дорогах" (городской парк в южной части города)</t>
  </si>
  <si>
    <t>Проведение городского конкурса рисунков "Безопасный путь домой"</t>
  </si>
  <si>
    <t>"Социальная защита населения города Реутов" на 2015-2019 годы</t>
  </si>
  <si>
    <t>Выполнено на 30,1%</t>
  </si>
  <si>
    <t xml:space="preserve">выполнено на 26 %
</t>
  </si>
  <si>
    <t>Выполнено на 3%</t>
  </si>
  <si>
    <t>Выполнено на 13,6 %</t>
  </si>
  <si>
    <t>«Благоустройство», на 2015-2019 годы</t>
  </si>
  <si>
    <t xml:space="preserve">Выполнено на 44,6 %
</t>
  </si>
  <si>
    <t>Обеспечение деятельности муниципального бюджетного учреждения "Городское хозяйство и благоустройство города Реутов"</t>
  </si>
  <si>
    <t xml:space="preserve">Выполнено на 
43.9 %
</t>
  </si>
  <si>
    <t>Озеленение и благоустройство территории городского округа Реутов</t>
  </si>
  <si>
    <t>Содержание детских, спортивных площадок, площадок для выгула собак и иных площадок</t>
  </si>
  <si>
    <t>Установка и модернизация детских игровых и иных площадок</t>
  </si>
  <si>
    <t>Содержание систем уличного освещения</t>
  </si>
  <si>
    <t xml:space="preserve">Выполнено 35,8%
</t>
  </si>
  <si>
    <t>Расходы на оплату электоэнергии систем уличного освещения</t>
  </si>
  <si>
    <t xml:space="preserve">Выполнено 47,9 %
</t>
  </si>
  <si>
    <t>Приобретение техники для нужд коммунального хозяйства</t>
  </si>
  <si>
    <t>Содержание внутриквартальных дорог, дворовых территорий многоквартирных домов, проездов к дворовым территориям многоквартирных домов</t>
  </si>
  <si>
    <t>Разборка некапитальных нестационарных сооружений на территории города</t>
  </si>
  <si>
    <t>Приобретение техники для нужд благоустройства территорий муниципальных образований Московской области</t>
  </si>
  <si>
    <t>Регулирование численности безнадзорных животных</t>
  </si>
  <si>
    <t>Установка и обслуживание навигационного оборудования ГЛОНАСС на уборочной технике</t>
  </si>
  <si>
    <t>«Капитальный ремонт объектов жилищно-коммунального хозяйства», на 2015-2019 годы</t>
  </si>
  <si>
    <t xml:space="preserve">Выполнено на 42,5 %
</t>
  </si>
  <si>
    <t>Замена газоиспользующего оборудования в муниципальных квартирах</t>
  </si>
  <si>
    <t xml:space="preserve">Выполнено  на 89 %
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</si>
  <si>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</si>
  <si>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 xml:space="preserve">Выполнено на 40,8 %
</t>
  </si>
  <si>
    <t>Произвести ремонт общедомового имущества в соответствии с краткосрочным планом, утвержденным на очередной год</t>
  </si>
  <si>
    <t>Ежегодная актуализация схем теплоснабжения, водоснабжения, водоотведения</t>
  </si>
  <si>
    <t>Произвести работы по капитальному ремонту несущих кострукций дома, по адресу: Московская область, ул. Новогиреевская, д. 10, кв.35</t>
  </si>
  <si>
    <t>Подготовка объектов ЖКХ к осенне-зимнему периоду</t>
  </si>
  <si>
    <t>Реконструкция котельной № 2 (г. Реутов, ул. Победы, д.14-А)</t>
  </si>
  <si>
    <t xml:space="preserve">Разработка и утверждение программы комплексного развития систем коммунальной инфраструктуры </t>
  </si>
  <si>
    <t>"Содержание и развитие жилищно-коммунального хозяйства", на 2015-2019 годы</t>
  </si>
  <si>
    <t xml:space="preserve">Выполнено на 51,6 %
</t>
  </si>
  <si>
    <t xml:space="preserve">Выполнено на 100%
</t>
  </si>
  <si>
    <t>Выполнено на 50%</t>
  </si>
  <si>
    <t>Выполнено на 77,8%</t>
  </si>
  <si>
    <t>Выполнено на 49%</t>
  </si>
  <si>
    <t>Выполнено на 42,8%</t>
  </si>
  <si>
    <t>"Развитие транспортной системы в городском округе Реутов Московской области на 2015-2019 годы"</t>
  </si>
  <si>
    <t>Установка дорожных знаков</t>
  </si>
  <si>
    <t xml:space="preserve">выполнено 48 %
</t>
  </si>
  <si>
    <t>Установка светофорных объектов</t>
  </si>
  <si>
    <t>Установка ограждений</t>
  </si>
  <si>
    <t>Обновление дорожной разметки</t>
  </si>
  <si>
    <t xml:space="preserve">выполнено  51%
</t>
  </si>
  <si>
    <t>Установка искусственных неровностей</t>
  </si>
  <si>
    <t>Обеспечение деятельности муниципального учреждения "Эксплуатация дорог и парковочного пространства  города Реутов"</t>
  </si>
  <si>
    <t>Строительство автомобильных дорог</t>
  </si>
  <si>
    <t>Содержание светофорных объектов</t>
  </si>
  <si>
    <t xml:space="preserve">Выполнено 63%
</t>
  </si>
  <si>
    <t>Содержание  автомобильных дорог общего пользования местного значения с совершенствованным типом покрытия</t>
  </si>
  <si>
    <t xml:space="preserve">выполнено 46%
</t>
  </si>
  <si>
    <t>Приобретение дорожной техники для нужд дорожного хозяйства</t>
  </si>
  <si>
    <t>Разработка концепции размещения пешеходной системы навигации</t>
  </si>
  <si>
    <t>Изготовление и установка навигационных стел</t>
  </si>
  <si>
    <t>Капитальный ремонт автомобильных дорог общего пользования местного значения</t>
  </si>
  <si>
    <t>Мероприятие 6.2</t>
  </si>
  <si>
    <t>Ремонт  дворовых территорий  многоквартирных домов,  проездов к дворовым территориям многоквартирных домов</t>
  </si>
  <si>
    <t>Мероприятие 6.3</t>
  </si>
  <si>
    <t>Комплексная схема организации дорожного движения (КСОДД)</t>
  </si>
  <si>
    <t>Мероприятие 6.4</t>
  </si>
  <si>
    <t>Выполнение  работ по проведению лабораторных испытаний дорожно-строительных материалов( вырубок из асфальтобетонного покрытия) для контроля качества устройства асфальтобетонного покрытия</t>
  </si>
  <si>
    <t>Мероприятие 6.5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</si>
  <si>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</si>
  <si>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выполнено  72%
</t>
  </si>
  <si>
    <t xml:space="preserve">Формирование маршрутной сети муниципальных маршрутов регулярных перевозок автомобильным транспортом на территории города </t>
  </si>
  <si>
    <t>«Развитие транспортной системы в городском округе Реутов Московской области на 2015-2019 годы»</t>
  </si>
  <si>
    <t xml:space="preserve">Выполнено 22,5 %
</t>
  </si>
  <si>
    <t>Выполнение 0%</t>
  </si>
  <si>
    <t>Выполнено на 22,5 %</t>
  </si>
  <si>
    <t xml:space="preserve">Обеспечение жильем молодых семей
</t>
  </si>
  <si>
    <t>Организация информационно-разъяснительной работы среди населения по освещению целей и задач подпрограммы и вопросов по ее реализации</t>
  </si>
  <si>
    <t>Признание молодых семей нуждающимися в улучшении жилищных условий по основаниям, установленным статьей 51 Жилищного кодекса Российской Федерации, в целях участия в подпрограмме</t>
  </si>
  <si>
    <t>Признание молодых семей, изъявивших желание об участии в подпрограмме, имеющими достаточные доходы</t>
  </si>
  <si>
    <t>Формирование и утверждение списка молодых семей - участниц подпрограммы по городскому округу Реутов, изъявивших желание получить социальную выплату в планируемом году</t>
  </si>
  <si>
    <t>Заключение Соглашения с территориальным отделением банка прошедшим отбор в соответствии с законодательством Российской Федерации</t>
  </si>
  <si>
    <t xml:space="preserve">Участие в конкурсном отборе муниципальных образований Московской области в целях реализации подпрограммы </t>
  </si>
  <si>
    <t>Получение межбюджетных трансфертов на реализацию государственной программы бюджету городского округа Реутов для предоставления социальных выплат молодым семьям</t>
  </si>
  <si>
    <t>Мероприятие 1.7.1</t>
  </si>
  <si>
    <t>Осуществление выдачи в установленном порядке свидетельств молодым семьям на приобретение жилья исходя из объемов финансирования.</t>
  </si>
  <si>
    <t>Организация ведения реестра выданных и оплаченных свидетельств на приобретение жилья</t>
  </si>
  <si>
    <t>Осуществление учета молодых семей - участников подпрограммы, улучшивших жилищные условия с использованием предоставленной социальной выплаты</t>
  </si>
  <si>
    <t>Обеспечение жильем детей-сирот и детей, оставшихся без попечения родителей, а также лиц из их числа</t>
  </si>
  <si>
    <t xml:space="preserve">Выполнение  0,1%
</t>
  </si>
  <si>
    <t xml:space="preserve">Выявление детей-сирот и детей, оставшихся без попечения родителей, а также лиц из их числа,  установление факта невозможности их проживания в ранее занимаемых жилых помещениях, формирование списка по обеспечению жилыми помещениями по договорам найма специализированных жилых помещений за счет средств бюджета Московской области  городскому округу  Реутов </t>
  </si>
  <si>
    <t>Обеспечение жилыми помещениями детей-сирот и детей, оставшихся без попечения родителей, а также лиц из их числа.</t>
  </si>
  <si>
    <t xml:space="preserve">Выполнение 0,1%
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</si>
  <si>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</si>
  <si>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помещениями за счет средств федерального бюджета отдельных категорий ветеранов, инвалидов и семей, имеющих детей-инвалидов</t>
  </si>
  <si>
    <t>Задача 1  Решение жилищного вопроса отдельных категорий граждан, перед которыми государство имеет обязательство по обеспечению жилыми помещениями за счет  средств федерального бюджета.</t>
  </si>
  <si>
    <t xml:space="preserve">Комплексное освоение земельных участков в целях жилищного строительства и развитие
застроенных территорий
</t>
  </si>
  <si>
    <t>Комплексное освоение земельных участков в целях жилищного строительства и развитие застроенных территорий (или Развитие жилищного строительства в случае отсутствия в муниципальном образовании микрорайонов жилой застройки за счет средств инвесторов)</t>
  </si>
  <si>
    <t>Переселение граждан из многоквартирных жилых домов, признанных аварийными в установленном законодательством  порядке (Указ Президента Российской Федерации от 07.05.2012 № 600)</t>
  </si>
  <si>
    <t xml:space="preserve">Улучшение жилищных условий семей, имеющих семь и более детей </t>
  </si>
  <si>
    <t>Признание семей, имеющих семь и более детей, нуждающимися в жилых помещениях</t>
  </si>
  <si>
    <t>Признание семей, имеющих семь и более детей, участниками Подпрограммы</t>
  </si>
  <si>
    <t xml:space="preserve">Представление государственному заказчику списка семей, имеющих семь и более детей, - участников Подпрограммы, претендентов на получение жилищной субсидии </t>
  </si>
  <si>
    <t>Порядок определения размера жилищной субсидии</t>
  </si>
  <si>
    <t>Порядок предоставления и расходования межбюджетных трансфертов из бюджета Московской области бюджетам муниципальных образований</t>
  </si>
  <si>
    <t>Выдача семьям, имеющих семь и более детей, свидетельств</t>
  </si>
  <si>
    <t>Предоставление жилищных субсидий семьям, имеющим семь и более детей, на приобретение жилого помещения или строительство индивидуального жилого дома</t>
  </si>
  <si>
    <t>Контроль за ходом реализации подпрограммы</t>
  </si>
  <si>
    <t>Муниципальная программа городского округа Реутов Московской области «Жилище» на 2015-2019 годы</t>
  </si>
  <si>
    <t>«Экология и охрана окружающей среды» городского округа Реутов Московской области на 2015-2019г.г.»</t>
  </si>
  <si>
    <t xml:space="preserve">Выполнено 0%
</t>
  </si>
  <si>
    <t>Организация лабораторного контроля за выбросами в атмосферный воздух загрязняющих веществ</t>
  </si>
  <si>
    <t xml:space="preserve">Выполнение на 0%
</t>
  </si>
  <si>
    <t>Организация лабораторного контроля за состоянием открытых водоемов, почвы</t>
  </si>
  <si>
    <t>Получение специализированной информации о загрязнении окружающей среды, атмосферного воздуха, почвы, поверхностных водных объектов) в пределах муниципального образования</t>
  </si>
  <si>
    <t>Проведение семинаров для учителей школ города, врачей, работников дошкольных учреждений, руководителей промпредприятий.</t>
  </si>
  <si>
    <t>Проведение смотров, конкурсов, викторин по теме охраны окружающей среды в школах города и детских дошкольных учреждениях.</t>
  </si>
  <si>
    <t>Проведение городских экологических акций и мероприятий на территории города.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</si>
  <si>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</si>
  <si>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</si>
  <si>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Выполнено на 82 %. Произведена двукратная обработка городского пруда</t>
  </si>
  <si>
    <t xml:space="preserve">Выполнено на 82 % </t>
  </si>
  <si>
    <t>Организация муниципального управления на 2015-2019 годы</t>
  </si>
  <si>
    <t xml:space="preserve">Выполнено на 41,6 %
</t>
  </si>
  <si>
    <t>Совершенствование мотивации муниципальных служащих</t>
  </si>
  <si>
    <t xml:space="preserve">Выполнено на 47.2 %
</t>
  </si>
  <si>
    <t>Повышение обеспечения эффективности деятельности органов местного самоуправления, в том числе оформление МФЦ в соответствии с требованиями единого фирменного стиля</t>
  </si>
  <si>
    <t xml:space="preserve">Выполнено на 36.6 %
</t>
  </si>
  <si>
    <t>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Реутов на 2015-2019 годы</t>
  </si>
  <si>
    <t xml:space="preserve">Выполнено на  20,7 %
</t>
  </si>
  <si>
    <t>Приобретение, техническое обслуживание и ремонт компьютерного и сетевого оборудования, организационной техники</t>
  </si>
  <si>
    <t xml:space="preserve">Выполнено на 16 %
</t>
  </si>
  <si>
    <t xml:space="preserve">Выполнено на 0%
</t>
  </si>
  <si>
    <t>Приобретение специализированных локальных прикладных программных продуктов, обновлений к ним, а также прав доступа к справочным и информационным банкам данных (СПС, бухгалтерский и кадровый учет)</t>
  </si>
  <si>
    <t>Создание, модернизация, развитие и техническое обслуживание локальных вычислительных сетей (ЛВС)</t>
  </si>
  <si>
    <t>Приобретение прав использования на рабочих местах работников стандартного пакета лицензионного базового общесистемного и прикладного лицензионного программного обеспечения</t>
  </si>
  <si>
    <t>Подключение к единой интегрированной мультисервисной телекоммуникационной сети Правительства Московской области и обеспечения работы в ней</t>
  </si>
  <si>
    <t>Создание, развитие и техническое обслуживание единой инфраструктуры информационно-технологического обеспечения функционирования информационных систем</t>
  </si>
  <si>
    <t>Формирование и предоставление информационно-статистической информации</t>
  </si>
  <si>
    <t xml:space="preserve">Выполнено на 45,2%
</t>
  </si>
  <si>
    <t>Оказание услуг по аренде канала связи</t>
  </si>
  <si>
    <t xml:space="preserve">Выполнено на 29,8%
</t>
  </si>
  <si>
    <t>Техническое обслуживание мультимедийного комплекса ДВЦ</t>
  </si>
  <si>
    <t>Оказание услуг по обслуживание официального сайта города Реутов</t>
  </si>
  <si>
    <t>Приобретение антивирусного программного обеспечения для защиты компьютерного оборудования, используемого на рабочих местах работников</t>
  </si>
  <si>
    <t>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в том числе шифровальных (криптографических) средств защиты информации, содержащихся в муниципальных информационных системах</t>
  </si>
  <si>
    <t>Обеспечение работников органов местного самоуправления городского округа Реутов средствами электронной подписи</t>
  </si>
  <si>
    <t>Создание ключа электронной подписи и квалифицированного сертификата ключа проверки электронной подписи Пользователя Удостоверяющего центра для работы в системе СМЭВ, сертификата электронной подписи для электронного взаимодействия с Федеральной службой государственной регистрации, кадастра и картографии (Росреестром)</t>
  </si>
  <si>
    <t xml:space="preserve">Выполнено на 0%
</t>
  </si>
  <si>
    <t>Поставка лицензий на право использования СКЗИ «КриптоПро CSP» версия 3.9 на одном рабочем месте MS Windows для обеспечения работников органов местного самоуправления городского округа Реутов средствами электронной подписи</t>
  </si>
  <si>
    <t>Приобретение услуг по защите информации (разработка нормативно-методической документации, организационно-распорядительной документации, проектных решений, повышение квалификации работников, проведение контроля эффективности и т.п.) и аттестации на соответствие требованиям по безопасности информации информационных систем (декларации о соответствии требованиям по безопасности персональных данных)</t>
  </si>
  <si>
    <t>Развитие, модернизация и техническая поддержка систем электронного документооборота и ведения электронного архива (СЭД)</t>
  </si>
  <si>
    <t xml:space="preserve">Выполнено на 25%
</t>
  </si>
  <si>
    <t>Внедрение и консультационная поддержка межведомственной системы электронного документооборота Московской области в органах местного самоуправления города Реутов</t>
  </si>
  <si>
    <t>Обеспечение использования в деятельности ОМСУ муниципального образования Московской области ГАСУ МО</t>
  </si>
  <si>
    <t>Разработка и публикация первоочередных наборов открытых данных на официальном сайте городского округа Реутов</t>
  </si>
  <si>
    <t>Разработка, развитие и техническая поддержка автоматизированных систем управления бюджетными процессами органов местного самоуправления городского округа Реутов</t>
  </si>
  <si>
    <t>Разработка системы информирования населения о мероприятиях жизни города</t>
  </si>
  <si>
    <t>Перевод уникальных муниципальных услуг в электронный вид на РПГУ МО</t>
  </si>
  <si>
    <t>Внедрение и консультационная поддержка ИС УНП МО для взаимодействия с государственной информационной системой о государственных и муниципальных платежах</t>
  </si>
  <si>
    <t>Внедрение и консультационная поддержка информационных систем, предназначенных для автоматизации муниципальных функций</t>
  </si>
  <si>
    <t>Перевод уникальных муниципальных услуг в АИС МФЦ</t>
  </si>
  <si>
    <t>Внедрение и консультационная поддержка информационных систем, предназначенных для автоматизации деятельности МФЦ</t>
  </si>
  <si>
    <t>Мероприятие 6.6</t>
  </si>
  <si>
    <t>Внедрение и консультационная поддержка информационных систем, предназначенных для автоматизации муниципальных услуг</t>
  </si>
  <si>
    <t>Мероприятие 6.7</t>
  </si>
  <si>
    <t>Внедрение и консультационная поддержка ИС РГУ</t>
  </si>
  <si>
    <t>Мероприятие 6.8</t>
  </si>
  <si>
    <t>Ведение реестров и типовых процессов</t>
  </si>
  <si>
    <t>Мероприятие 6.9</t>
  </si>
  <si>
    <t>Автоматизация муниципальных услуг</t>
  </si>
  <si>
    <t>Внедрение и консультационная поддержка отраслевых сегментов РГИС МО</t>
  </si>
  <si>
    <t>Обеспечение общеобразовательных организаций доступом к сети Интернет</t>
  </si>
  <si>
    <t>Мероприятие 8.2</t>
  </si>
  <si>
    <t>Приобретение мультимедийного оборудования для использования электронных образовательных ресурсов в общеобразовательных организациях</t>
  </si>
  <si>
    <t>Мероприятие 8.3</t>
  </si>
  <si>
    <t>Выполнение работ по созданию резервной копии информационной системы «Барс.Web-Электронная школа» и настройке программного балансировщика нагрузки для данной информационной системы</t>
  </si>
  <si>
    <t>Мероприятие 8.4</t>
  </si>
  <si>
    <t>Выполнение работ по конвертации и переносу данных из информационной системы «Барс.Web-Электронная школа» версии 1.2.0.0 в версию 1.18.8</t>
  </si>
  <si>
    <t>Мероприятие 8.5</t>
  </si>
  <si>
    <t>Аренда виртуального сервера для размещения резервной копии информационной системы «Барс.Web-Электронная школа» на срок 12 месяцев</t>
  </si>
  <si>
    <t>Создание условий для размещения радиоэлектронных средств на земельных участках в границах муниципальных образований</t>
  </si>
  <si>
    <t>Создание условий для размещения радиоэлектронных средств на зданиях и сооружениях в границах муниципальных образований</t>
  </si>
  <si>
    <t>Инвентаризация кабельной канализации на территории Московской области и постановка кабельной канализации на балансовый учет</t>
  </si>
  <si>
    <t>Создание условий доступа операторам связи в многоквартирные дома и подключение подъездного видеонаблюдения</t>
  </si>
  <si>
    <t>Формирование реестра операторов связи, оказывающих услуги по предоставлению широкополосного доступа в информационно-телекоммуникационную сеть «Интернет» на территории Московской области</t>
  </si>
  <si>
    <t>Развитие муниципальной службы в муниципальном образовании городской округ Реутов Московской области на 2015-2019 годы</t>
  </si>
  <si>
    <t xml:space="preserve">Выполнено на 45%
</t>
  </si>
  <si>
    <t>Развитие нормативной правовой базы по вопросам муниципальной службы.</t>
  </si>
  <si>
    <t xml:space="preserve">Работа ведется в соответствии с Планом подготовки НПА
</t>
  </si>
  <si>
    <t xml:space="preserve">Разработка плана мероприятий по противодействию коррупции - ежегодно. </t>
  </si>
  <si>
    <t xml:space="preserve">Работа ведется в соответствии с Планом противодействия коррупции
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</si>
  <si>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актами.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</si>
  <si>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коррупции.</t>
  </si>
  <si>
    <t>Организация работы по назначению на муниципальную службу</t>
  </si>
  <si>
    <t xml:space="preserve">Мероприятия проводятся в соответствии с Положением об отделе муниципальной службы и кадров и должностными инструкциями сотрудников отдела
</t>
  </si>
  <si>
    <t>Организация работы по проведению аттестации муниципальных служащих.</t>
  </si>
  <si>
    <t>Ведение кадровой работы.</t>
  </si>
  <si>
    <t>Консультирование муниципальных служащих по правовым и иным вопросам прохождения муниципальной службы.</t>
  </si>
  <si>
    <t>Представление информации в Реестр сведений о составе муниципальных служащих Московской области.</t>
  </si>
  <si>
    <t>Организация работы по исчислению стажа муниципальной службы.</t>
  </si>
  <si>
    <t>Своевременная и качественная подготовка и предоставление отчетных данных.</t>
  </si>
  <si>
    <t>Организация работы по присвоению классных чинов.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</si>
  <si>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пенсию.</t>
  </si>
  <si>
    <t xml:space="preserve">Выполнено на 23,3%
</t>
  </si>
  <si>
    <t>Организация работы по прохождению диспансеризации муниципальными служащими.</t>
  </si>
  <si>
    <t>Организация работы по повышению квалификации муниципальных служащих.</t>
  </si>
  <si>
    <t xml:space="preserve">Выполнено на 10,7%
</t>
  </si>
  <si>
    <t>Управление муниципальным имуществом и земельными ресурсами на 2015-2019 годы</t>
  </si>
  <si>
    <t xml:space="preserve">Выполнено 13 %
</t>
  </si>
  <si>
    <t>Оценка рыночной стоимости объектов, выполнение работ по технической инвентаризации и изготовлению технических паспортов и технических планов на объекты недвижимости, инвентаризация объектов, прочие услуги</t>
  </si>
  <si>
    <t xml:space="preserve">Выполнено на 5,5%
</t>
  </si>
  <si>
    <t>Обеспечение многодетных семей городского округа Реутов земельными участками с соответствующей инфраструктурой</t>
  </si>
  <si>
    <t>Выполнение работ по топографической съемке и разработке проекта межевания территории и постановке земельных участков на ГКУ</t>
  </si>
  <si>
    <t xml:space="preserve">Выполнено на 22,9 %
</t>
  </si>
  <si>
    <t>Обеспечение эксплуатации и содержание муниципального имущества</t>
  </si>
  <si>
    <t xml:space="preserve">Выполнено на 41,4%
</t>
  </si>
  <si>
    <t>Выполнение работ по описанию и внесению в государственный кадастр недвижимости границ территориальных зон, установленных Правилами землепользования и застройки территории города Реутов Московской области (площадь территории 899 га)</t>
  </si>
  <si>
    <t xml:space="preserve">Выполнено на 17,6%
</t>
  </si>
  <si>
    <t>Разработка, внедрение и обслуживание системы автоматизации управления муниципальным имуществом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</si>
  <si>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2015-2019 годы</t>
  </si>
  <si>
    <t xml:space="preserve">Выполнено на 40,60%
</t>
  </si>
  <si>
    <t>Реализация общесистемных мер по повышению качества и доступности государственных и муниципальных услуг, совершенствованию муниципального контроля</t>
  </si>
  <si>
    <t xml:space="preserve">Финансирование не предусмотрено	
</t>
  </si>
  <si>
    <t>Создание и развитие системы предоставления государственных и муниципальных услуг по принципу "одного окна", в том числе на базе многофункциональных центров предоставления государственных и муниципальных услуг</t>
  </si>
  <si>
    <t>Обеспечение деятельности МФЦ</t>
  </si>
  <si>
    <t xml:space="preserve">Выполнено на 40,50%
</t>
  </si>
  <si>
    <t>Оказание юридических услуг</t>
  </si>
  <si>
    <t xml:space="preserve">Выполнено на 41,83%
</t>
  </si>
  <si>
    <t>Подпрограмма 7</t>
  </si>
  <si>
    <t>Информирование населения о деятельности органов местного самоуправления городского округа Реутов на 2015-2019 годы</t>
  </si>
  <si>
    <t xml:space="preserve">Выполнено на 76,7 %
</t>
  </si>
  <si>
    <t>Освещение деятельности органов местного самоуправления городского округа Реутов Московской области в печатных средствах массовой информации городского округа Реутов</t>
  </si>
  <si>
    <t xml:space="preserve">Выполнено на 96,6%
</t>
  </si>
  <si>
    <t>Информирование населения о деятельности органов местного самоуправления городского округа Реутов Московской области по средствам печатной продукции</t>
  </si>
  <si>
    <t xml:space="preserve">Выполнено на 100 % . Заключен гражданско-правовой договор от 08.02.2016 № 2016.40903.
</t>
  </si>
  <si>
    <t>Информирование населения о деятельности органов местного самоуправления посредством социальной рекламы на баннерах конструкциях наружной рекламы.</t>
  </si>
  <si>
    <t xml:space="preserve">100 % выполнения  Заключен Муниципальный контракт на оказание услуг по изготовлению, монтажу и демонтажу баннеров от 03 февраля 2016 года  № 2016.21867 
</t>
  </si>
  <si>
    <t>Информирование населения городского округа Реутов Московской области об основных событиях социально-экономического развития и общественно-политической жизни посредством размещения социальной рекламы на наружных рекламных конструкциях</t>
  </si>
  <si>
    <t xml:space="preserve">100 % выполнения Заключен Муниципальный контракт на оказание услуг по изготовлению, монтажу и демонтажу баннеров от 03 февраля 2016 года  № 2016.21867 
</t>
  </si>
  <si>
    <t>Оформление наружного информационного пространства городского округа Реутов Московской области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</t>
  </si>
  <si>
    <t xml:space="preserve">Выполнено на 30 %. Заключен Муниципальный контракт на оказание услуг по изготовлению, монтажу и демонтажу баннеров от 03 февраля 2016 года  № 2016.21867 . Заключен муниципальный контракт на оказание услуг по изготовлению флагов из текстиля от  31.03.20116 № 64-х48
</t>
  </si>
  <si>
    <t>Демонтаж незаконно установленных рекламных конструкций, не соответствующих утвержденной схеме размещения рекламных конструкций на территории пространства городского округа Реутов и внесение изменений в схему размещения рекламных конструкций на территории городского округа Реутов Московской области при обстоятельствах инфраструктурного и имущественного характера</t>
  </si>
  <si>
    <t>Подпрограмма 8</t>
  </si>
  <si>
    <t>Управление муниципальными финансами на 2015-2019 годы</t>
  </si>
  <si>
    <t xml:space="preserve">Отсутствие муниципальных долговых обязательств на 01.07.2016
</t>
  </si>
  <si>
    <t>Осуществление краткосрочного планирования поступления доходов в бюджет городского округа Реутов</t>
  </si>
  <si>
    <t>Установление ответственности за выполнение плана по мобилизации доходов городского округа Реутов со стороны главных администраторов доходов бюджета городского округа Реутов</t>
  </si>
  <si>
    <t>Утверждение (совершенствование) Методики прогнозирования доходов бюджета городского округа Реутов</t>
  </si>
  <si>
    <t>Разработка критериев по введению новых (увеличению существующих) расходных обязательств</t>
  </si>
  <si>
    <t>Утверждение планов повышения эффективности бюджетных расходов</t>
  </si>
  <si>
    <t>Утверждение Порядка предоставления отчетности о деятельности и долговых обязательствах муниципальных унитарных предприятий и организаций, доля уставного капитала в которых принадлежит городскому округу Реутов.</t>
  </si>
  <si>
    <t>Обеспечение своевременности и полноты исполнения долговых обязательств</t>
  </si>
  <si>
    <t>Проведение оценки действующих долговых обязательств городского округа Реутов, в том числе с группировкой по видам заимствований, сроком их  погашения за последних три отчетных года и текущий финансовый год</t>
  </si>
  <si>
    <t>Проведение анализа графика платежей по погашению долговых обязательств городского округа Реутов с учетом оценки возможности погашения действующих  и новых планируемых заимствований</t>
  </si>
  <si>
    <t>Проведение мониторинга условий предоставления кредитных ресурсов коммерческими банками</t>
  </si>
  <si>
    <t>Принятие Порядка об осуществлении рефинансирования муниципалитетом действующих долговых обязательств в целях улучшения существующих условий заимствований и снижения стоимости заимствований.</t>
  </si>
  <si>
    <t>Подпрограмма 9</t>
  </si>
  <si>
    <t>Обеспечение инфраструктуры органов местного самоуправления городского округа Реутов на 2015-2019 годы</t>
  </si>
  <si>
    <t xml:space="preserve">Выполнено на 37,2 %
</t>
  </si>
  <si>
    <t>Содержание (эксплуатация) имущества, находящегося в государственной (муниципальной) собственности</t>
  </si>
  <si>
    <t>Организация  и осуществление транспортного обслуживания должностных лиц в случаях, установленных нормативными правовыми актами РФ, органов местного самоуправления</t>
  </si>
  <si>
    <t>Организация мероприятий</t>
  </si>
  <si>
    <t>Централизация закупок городского округа Реутов</t>
  </si>
  <si>
    <t xml:space="preserve">Выполнено на 38,36%
</t>
  </si>
  <si>
    <t>Организация хозяйственно-эксплуатационной деятельности органов местного самоуправления</t>
  </si>
  <si>
    <t xml:space="preserve">Выполнено на 38,14 %
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</si>
  <si>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</si>
  <si>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 xml:space="preserve">Выполнено на 34,09%
</t>
  </si>
  <si>
    <t>Подпрограмма 10</t>
  </si>
  <si>
    <t>Территориальное развитие (градостроительство и землеустройство) на 2015-2019 годы</t>
  </si>
  <si>
    <t xml:space="preserve">Выполнено в полном объеме
</t>
  </si>
  <si>
    <t>Разработка нормативов градостроительного проектирования городского округа Реутов Московской области</t>
  </si>
  <si>
    <t xml:space="preserve">Разработан и находится на утверждении
</t>
  </si>
  <si>
    <t>Разработка проекта концепции по формированию архитектурно-художественного облика и уникального  единого стиля городской среды</t>
  </si>
  <si>
    <t>Разработка проектной документации по благоустройству пешеходного пространства улицы Победы в границах улица Ленина – проспект Мира</t>
  </si>
  <si>
    <t xml:space="preserve">Выполнено в полном объеме договор №86-х от 28.04.2016
</t>
  </si>
  <si>
    <t>Приведение в порядок благоустроенных пешеходных улиц и общественных пространств</t>
  </si>
  <si>
    <t>Приведение в порядок рекламно-информационных конструкций, не капитальных объектов, участков прилегающих железнодорожной станции "Реутово"</t>
  </si>
  <si>
    <t>Мероприятие 7.2</t>
  </si>
  <si>
    <t>Приведение в порядок рекламно-информационных конструкций, не капитальных объектов,участков прилегающих территорий и ограждений, расположенных вдоль Горьковского шоссе</t>
  </si>
  <si>
    <t>Мероприятие 7.3</t>
  </si>
  <si>
    <t>Приведение в порядок рекламно-информационных конструкций, не капитальных объектов, участков прилегающих территорий и ограждений, расположенных вдоль МКАД</t>
  </si>
  <si>
    <t>Мероприятие 7.4</t>
  </si>
  <si>
    <t>Приведение в порядок рекламно-информационных конструкций, не капитальных объектов, участков прилегающих территорий и ограждений, расположенных вдоль Носовихинского шоссе</t>
  </si>
  <si>
    <t>Мероприятие 7.5</t>
  </si>
  <si>
    <t>Приведение в порядок по приведению информационно-рекламных конструкций в соответствии с концепцией информационно-рекламного оформления (нового рекламного облика) главной улицы Победы</t>
  </si>
  <si>
    <t>Мероприятие 7.6</t>
  </si>
  <si>
    <t>Приведение в порядок по приведению информационно-рекламных конструкций в соответствии с концепцией информационно-рекламного оформления (нового рекламного облика) главной улица Ленина</t>
  </si>
  <si>
    <t>Муниципальное управление на 2015-2019 годы</t>
  </si>
  <si>
    <t>Развитие архивного дела в городском округе Реутов на 2015-2019 годы</t>
  </si>
  <si>
    <t xml:space="preserve">Степень выполнения 55 %.
</t>
  </si>
  <si>
    <t xml:space="preserve"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 </t>
  </si>
  <si>
    <t xml:space="preserve">Степень выполнения 55,6 %.Оплата труда и начисления на выплаты, Оплата ком.услу
</t>
  </si>
  <si>
    <t>Содержание и оборудование средствами хранения, учета и использования архивных документов</t>
  </si>
  <si>
    <t xml:space="preserve">Степень выполнения 47,1%.
</t>
  </si>
  <si>
    <t xml:space="preserve">100 % выполнения Заключен муниципальный контракт Выполнение работ по демонтажу незаконно установленных рекламных конструкций, не соответствующих утвержденной схеме размещения рекламных конструкций на территории пространства городского округа Реутов Московской области.  
№ 59-х от 21.03.2016  
</t>
  </si>
  <si>
    <t>Выполнено на 40 %</t>
  </si>
  <si>
    <t xml:space="preserve">Энергосбережение и повышение энергетической эффективности
</t>
  </si>
  <si>
    <t>Проведение комплекса организационно-правовых мероприятий по управлению энергосбережением, в том числе создание системы показателей, характеризующих энергетическую эффективность при производстве, передаче и потреблении энергетических ресурсов, их мониторинга, а также сбора и анализа информации об энергоёмкости экономики территории</t>
  </si>
  <si>
    <t>Информационные мероприятия по положениям Федерального законодательства в области энергосбережения.</t>
  </si>
  <si>
    <t>Модернизация систем уличного освещения</t>
  </si>
  <si>
    <t>Софинансирование работ по установке общедомовых приборов учета энергетических ресурсов (пропорционально доли муниципальной собственности)</t>
  </si>
  <si>
    <t xml:space="preserve">финансирование не предусмотрено
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</si>
  <si>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</si>
  <si>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(электроэнергии)</t>
  </si>
  <si>
    <t>Нормирование и установление обоснованных лимитов потребления энергетических ресурсов</t>
  </si>
  <si>
    <t xml:space="preserve"> «Энергосбережение и повышение энергетической эффективности», на 2015-2019 годы</t>
  </si>
  <si>
    <t>Выполнено на 0 %</t>
  </si>
  <si>
    <t>ЗА 1 ПОЛУГОДИЕ 2016 ГОДА</t>
  </si>
  <si>
    <t>Объем финансирования на 2016 год (тыс. руб.)</t>
  </si>
  <si>
    <t>Выполнено на 41,8 %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</si>
</sst>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color rgb="FF2E2E2E"/>
      <name val="Times New Roman"/>
      <family val="1"/>
      <charset val="204"/>
    </font>
    <font>
      <sz val="9"/>
      <color rgb="FF2E2E2E"/>
      <name val="Times New Roman"/>
      <family val="1"/>
      <charset val="204"/>
    </font>
    <font>
      <sz val="10"/>
      <name val="Arial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>
      <protection locked="0"/>
    </xf>
    <xf numFmtId="0" fontId="13" fillId="0" borderId="0">
      <protection locked="0"/>
    </xf>
  </cellStyleXfs>
  <cellXfs count="120">
    <xf numFmtId="0" fontId="0" fillId="0" borderId="0" xfId="0"/>
    <xf numFmtId="0" fontId="3" fillId="0" borderId="0" xfId="0" applyFont="1"/>
    <xf numFmtId="0" fontId="4" fillId="0" borderId="9" xfId="0" applyFont="1" applyBorder="1" applyAlignment="1">
      <alignment horizontal="center" vertical="center" wrapText="1"/>
    </xf>
    <xf numFmtId="0" fontId="5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9" xfId="2" applyNumberFormat="1" applyFont="1" applyFill="1" applyBorder="1" applyAlignment="1" applyProtection="1">
      <alignment horizontal="left" vertical="center" wrapText="1"/>
      <protection locked="0"/>
    </xf>
    <xf numFmtId="0" fontId="8" fillId="0" borderId="9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9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0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8" xfId="2" applyNumberFormat="1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>
      <alignment vertical="center" wrapText="1"/>
    </xf>
    <xf numFmtId="4" fontId="10" fillId="0" borderId="8" xfId="2" applyNumberFormat="1" applyFont="1" applyFill="1" applyBorder="1" applyAlignment="1" applyProtection="1">
      <alignment horizontal="center" vertical="top" wrapText="1"/>
      <protection locked="0"/>
    </xf>
    <xf numFmtId="0" fontId="10" fillId="0" borderId="19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4" xfId="2" applyNumberFormat="1" applyFont="1" applyFill="1" applyBorder="1" applyAlignment="1" applyProtection="1">
      <alignment vertical="top" wrapText="1"/>
      <protection locked="0"/>
    </xf>
    <xf numFmtId="0" fontId="10" fillId="0" borderId="10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8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0" xfId="2" applyNumberFormat="1" applyFont="1" applyFill="1" applyBorder="1" applyAlignment="1" applyProtection="1">
      <alignment horizontal="left" vertical="center" wrapText="1"/>
      <protection locked="0"/>
    </xf>
    <xf numFmtId="4" fontId="10" fillId="0" borderId="3" xfId="2" applyNumberFormat="1" applyFont="1" applyFill="1" applyBorder="1" applyAlignment="1" applyProtection="1">
      <alignment horizontal="center" vertical="top" wrapText="1"/>
      <protection locked="0"/>
    </xf>
    <xf numFmtId="4" fontId="10" fillId="0" borderId="3" xfId="2" applyNumberFormat="1" applyFont="1" applyFill="1" applyBorder="1" applyAlignment="1" applyProtection="1">
      <alignment vertical="top" wrapText="1"/>
      <protection locked="0"/>
    </xf>
    <xf numFmtId="0" fontId="10" fillId="0" borderId="26" xfId="2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5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29" xfId="3" applyNumberFormat="1" applyFont="1" applyFill="1" applyBorder="1" applyAlignment="1" applyProtection="1">
      <alignment vertical="top" wrapText="1"/>
      <protection locked="0"/>
    </xf>
    <xf numFmtId="4" fontId="10" fillId="0" borderId="3" xfId="3" applyNumberFormat="1" applyFont="1" applyFill="1" applyBorder="1" applyAlignment="1" applyProtection="1">
      <alignment vertical="top" wrapText="1"/>
      <protection locked="0"/>
    </xf>
    <xf numFmtId="4" fontId="5" fillId="0" borderId="3" xfId="2" applyNumberFormat="1" applyFont="1" applyFill="1" applyBorder="1" applyAlignment="1" applyProtection="1">
      <alignment horizontal="right" vertical="top" wrapText="1"/>
      <protection locked="0"/>
    </xf>
    <xf numFmtId="0" fontId="10" fillId="0" borderId="9" xfId="3" applyNumberFormat="1" applyFont="1" applyFill="1" applyBorder="1" applyAlignment="1" applyProtection="1">
      <alignment horizontal="left" vertical="center" wrapText="1"/>
      <protection locked="0"/>
    </xf>
    <xf numFmtId="0" fontId="10" fillId="0" borderId="10" xfId="3" applyNumberFormat="1" applyFont="1" applyFill="1" applyBorder="1" applyAlignment="1" applyProtection="1">
      <alignment horizontal="left" vertical="center" wrapText="1"/>
      <protection locked="0"/>
    </xf>
    <xf numFmtId="0" fontId="5" fillId="0" borderId="9" xfId="3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3" applyNumberFormat="1" applyFont="1" applyFill="1" applyBorder="1" applyAlignment="1" applyProtection="1">
      <alignment horizontal="left" vertical="center" wrapText="1"/>
      <protection locked="0"/>
    </xf>
    <xf numFmtId="0" fontId="5" fillId="0" borderId="9" xfId="3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9" xfId="3" applyNumberFormat="1" applyFont="1" applyFill="1" applyBorder="1" applyAlignment="1" applyProtection="1">
      <alignment vertical="top" wrapText="1"/>
      <protection locked="0"/>
    </xf>
    <xf numFmtId="4" fontId="10" fillId="0" borderId="29" xfId="2" applyNumberFormat="1" applyFont="1" applyFill="1" applyBorder="1" applyAlignment="1" applyProtection="1">
      <alignment horizontal="center" vertical="top" wrapText="1"/>
      <protection locked="0"/>
    </xf>
    <xf numFmtId="0" fontId="10" fillId="0" borderId="1" xfId="2" applyNumberFormat="1" applyFont="1" applyFill="1" applyBorder="1" applyAlignment="1" applyProtection="1">
      <alignment vertical="top" wrapText="1"/>
      <protection locked="0"/>
    </xf>
    <xf numFmtId="0" fontId="10" fillId="0" borderId="9" xfId="2" applyNumberFormat="1" applyFont="1" applyFill="1" applyBorder="1" applyAlignment="1" applyProtection="1">
      <alignment horizontal="left" vertical="top" wrapText="1"/>
      <protection locked="0"/>
    </xf>
    <xf numFmtId="0" fontId="10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29" xfId="0" applyNumberFormat="1" applyFont="1" applyFill="1" applyBorder="1" applyAlignment="1" applyProtection="1">
      <alignment horizontal="center" vertical="top" wrapText="1"/>
      <protection locked="0"/>
    </xf>
    <xf numFmtId="4" fontId="10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Border="1"/>
    <xf numFmtId="4" fontId="14" fillId="0" borderId="3" xfId="2" applyNumberFormat="1" applyFont="1" applyFill="1" applyBorder="1" applyAlignment="1" applyProtection="1">
      <alignment horizontal="center" vertical="top" wrapText="1"/>
      <protection locked="0"/>
    </xf>
    <xf numFmtId="0" fontId="5" fillId="0" borderId="20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7" xfId="2" applyNumberFormat="1" applyFont="1" applyFill="1" applyBorder="1" applyAlignment="1" applyProtection="1">
      <alignment horizontal="center" vertical="top" wrapText="1"/>
      <protection locked="0"/>
    </xf>
    <xf numFmtId="4" fontId="5" fillId="0" borderId="6" xfId="2" applyNumberFormat="1" applyFont="1" applyFill="1" applyBorder="1" applyAlignment="1" applyProtection="1">
      <alignment horizontal="center" vertical="top" wrapText="1"/>
      <protection locked="0"/>
    </xf>
    <xf numFmtId="4" fontId="5" fillId="0" borderId="21" xfId="2" applyNumberFormat="1" applyFont="1" applyFill="1" applyBorder="1" applyAlignment="1" applyProtection="1">
      <alignment horizontal="center" vertical="top" wrapText="1"/>
      <protection locked="0"/>
    </xf>
    <xf numFmtId="4" fontId="5" fillId="0" borderId="11" xfId="2" applyNumberFormat="1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4" fontId="5" fillId="0" borderId="16" xfId="0" applyNumberFormat="1" applyFont="1" applyFill="1" applyBorder="1" applyAlignment="1" applyProtection="1">
      <alignment horizontal="center" vertical="top" wrapText="1"/>
      <protection locked="0"/>
    </xf>
    <xf numFmtId="4" fontId="5" fillId="0" borderId="14" xfId="0" applyNumberFormat="1" applyFont="1" applyFill="1" applyBorder="1" applyAlignment="1" applyProtection="1">
      <alignment horizontal="center" vertical="top" wrapText="1"/>
      <protection locked="0"/>
    </xf>
    <xf numFmtId="4" fontId="5" fillId="0" borderId="17" xfId="0" applyNumberFormat="1" applyFont="1" applyFill="1" applyBorder="1" applyAlignment="1" applyProtection="1">
      <alignment horizontal="center" vertical="top" wrapText="1"/>
      <protection locked="0"/>
    </xf>
    <xf numFmtId="4" fontId="5" fillId="0" borderId="6" xfId="0" applyNumberFormat="1" applyFont="1" applyFill="1" applyBorder="1" applyAlignment="1" applyProtection="1">
      <alignment horizontal="center" vertical="top" wrapText="1"/>
      <protection locked="0"/>
    </xf>
    <xf numFmtId="4" fontId="10" fillId="0" borderId="16" xfId="2" applyNumberFormat="1" applyFont="1" applyFill="1" applyBorder="1" applyAlignment="1" applyProtection="1">
      <alignment horizontal="center" vertical="top" wrapText="1"/>
      <protection locked="0"/>
    </xf>
    <xf numFmtId="4" fontId="10" fillId="0" borderId="14" xfId="2" applyNumberFormat="1" applyFont="1" applyFill="1" applyBorder="1" applyAlignment="1" applyProtection="1">
      <alignment horizontal="center" vertical="top" wrapText="1"/>
      <protection locked="0"/>
    </xf>
    <xf numFmtId="4" fontId="10" fillId="0" borderId="17" xfId="2" applyNumberFormat="1" applyFont="1" applyFill="1" applyBorder="1" applyAlignment="1" applyProtection="1">
      <alignment horizontal="center" vertical="top" wrapText="1"/>
      <protection locked="0"/>
    </xf>
    <xf numFmtId="4" fontId="10" fillId="0" borderId="6" xfId="2" applyNumberFormat="1" applyFont="1" applyFill="1" applyBorder="1" applyAlignment="1" applyProtection="1">
      <alignment horizontal="center" vertical="top" wrapText="1"/>
      <protection locked="0"/>
    </xf>
    <xf numFmtId="4" fontId="10" fillId="0" borderId="16" xfId="0" applyNumberFormat="1" applyFont="1" applyFill="1" applyBorder="1" applyAlignment="1" applyProtection="1">
      <alignment horizontal="center" vertical="top" wrapText="1"/>
      <protection locked="0"/>
    </xf>
    <xf numFmtId="4" fontId="10" fillId="0" borderId="14" xfId="0" applyNumberFormat="1" applyFont="1" applyFill="1" applyBorder="1" applyAlignment="1" applyProtection="1">
      <alignment horizontal="center" vertical="top" wrapText="1"/>
      <protection locked="0"/>
    </xf>
    <xf numFmtId="4" fontId="10" fillId="0" borderId="17" xfId="0" applyNumberFormat="1" applyFont="1" applyFill="1" applyBorder="1" applyAlignment="1" applyProtection="1">
      <alignment horizontal="center" vertical="top" wrapText="1"/>
      <protection locked="0"/>
    </xf>
    <xf numFmtId="4" fontId="10" fillId="0" borderId="6" xfId="0" applyNumberFormat="1" applyFont="1" applyFill="1" applyBorder="1" applyAlignment="1" applyProtection="1">
      <alignment horizontal="center" vertical="top" wrapText="1"/>
      <protection locked="0"/>
    </xf>
    <xf numFmtId="4" fontId="5" fillId="0" borderId="21" xfId="0" applyNumberFormat="1" applyFont="1" applyFill="1" applyBorder="1" applyAlignment="1" applyProtection="1">
      <alignment horizontal="center" vertical="top" wrapText="1"/>
      <protection locked="0"/>
    </xf>
    <xf numFmtId="4" fontId="5" fillId="0" borderId="11" xfId="0" applyNumberFormat="1" applyFont="1" applyFill="1" applyBorder="1" applyAlignment="1" applyProtection="1">
      <alignment horizontal="center" vertical="top" wrapText="1"/>
      <protection locked="0"/>
    </xf>
    <xf numFmtId="4" fontId="5" fillId="0" borderId="16" xfId="2" applyNumberFormat="1" applyFont="1" applyFill="1" applyBorder="1" applyAlignment="1" applyProtection="1">
      <alignment horizontal="center" vertical="top" wrapText="1"/>
      <protection locked="0"/>
    </xf>
    <xf numFmtId="4" fontId="5" fillId="0" borderId="14" xfId="2" applyNumberFormat="1" applyFont="1" applyFill="1" applyBorder="1" applyAlignment="1" applyProtection="1">
      <alignment horizontal="center" vertical="top" wrapText="1"/>
      <protection locked="0"/>
    </xf>
    <xf numFmtId="0" fontId="10" fillId="0" borderId="5" xfId="2" applyNumberFormat="1" applyFont="1" applyFill="1" applyBorder="1" applyAlignment="1" applyProtection="1">
      <alignment horizontal="center" vertical="top" wrapText="1"/>
      <protection locked="0"/>
    </xf>
    <xf numFmtId="0" fontId="10" fillId="0" borderId="0" xfId="2" applyNumberFormat="1" applyFont="1" applyFill="1" applyBorder="1" applyAlignment="1" applyProtection="1">
      <alignment horizontal="center" vertical="top" wrapText="1"/>
      <protection locked="0"/>
    </xf>
    <xf numFmtId="4" fontId="5" fillId="0" borderId="17" xfId="3" applyNumberFormat="1" applyFont="1" applyFill="1" applyBorder="1" applyAlignment="1" applyProtection="1">
      <alignment horizontal="center" vertical="top" wrapText="1"/>
      <protection locked="0"/>
    </xf>
    <xf numFmtId="4" fontId="5" fillId="0" borderId="6" xfId="3" applyNumberFormat="1" applyFont="1" applyFill="1" applyBorder="1" applyAlignment="1" applyProtection="1">
      <alignment horizontal="center" vertical="top" wrapText="1"/>
      <protection locked="0"/>
    </xf>
    <xf numFmtId="4" fontId="5" fillId="0" borderId="21" xfId="3" applyNumberFormat="1" applyFont="1" applyFill="1" applyBorder="1" applyAlignment="1" applyProtection="1">
      <alignment horizontal="center" vertical="top" wrapText="1"/>
      <protection locked="0"/>
    </xf>
    <xf numFmtId="4" fontId="5" fillId="0" borderId="11" xfId="3" applyNumberFormat="1" applyFont="1" applyFill="1" applyBorder="1" applyAlignment="1" applyProtection="1">
      <alignment horizontal="center" vertical="top" wrapText="1"/>
      <protection locked="0"/>
    </xf>
    <xf numFmtId="4" fontId="10" fillId="0" borderId="16" xfId="3" applyNumberFormat="1" applyFont="1" applyFill="1" applyBorder="1" applyAlignment="1" applyProtection="1">
      <alignment horizontal="center" vertical="top" wrapText="1"/>
      <protection locked="0"/>
    </xf>
    <xf numFmtId="4" fontId="10" fillId="0" borderId="14" xfId="3" applyNumberFormat="1" applyFont="1" applyFill="1" applyBorder="1" applyAlignment="1" applyProtection="1">
      <alignment horizontal="center" vertical="top" wrapText="1"/>
      <protection locked="0"/>
    </xf>
    <xf numFmtId="4" fontId="10" fillId="0" borderId="17" xfId="3" applyNumberFormat="1" applyFont="1" applyFill="1" applyBorder="1" applyAlignment="1" applyProtection="1">
      <alignment horizontal="center" vertical="top" wrapText="1"/>
      <protection locked="0"/>
    </xf>
    <xf numFmtId="4" fontId="10" fillId="0" borderId="6" xfId="3" applyNumberFormat="1" applyFont="1" applyFill="1" applyBorder="1" applyAlignment="1" applyProtection="1">
      <alignment horizontal="center" vertical="top" wrapText="1"/>
      <protection locked="0"/>
    </xf>
    <xf numFmtId="4" fontId="5" fillId="0" borderId="16" xfId="3" applyNumberFormat="1" applyFont="1" applyFill="1" applyBorder="1" applyAlignment="1" applyProtection="1">
      <alignment horizontal="center" vertical="top" wrapText="1"/>
      <protection locked="0"/>
    </xf>
    <xf numFmtId="4" fontId="5" fillId="0" borderId="14" xfId="3" applyNumberFormat="1" applyFont="1" applyFill="1" applyBorder="1" applyAlignment="1" applyProtection="1">
      <alignment horizontal="center" vertical="top" wrapText="1"/>
      <protection locked="0"/>
    </xf>
    <xf numFmtId="4" fontId="10" fillId="0" borderId="21" xfId="3" applyNumberFormat="1" applyFont="1" applyFill="1" applyBorder="1" applyAlignment="1" applyProtection="1">
      <alignment horizontal="center" vertical="top" wrapText="1"/>
      <protection locked="0"/>
    </xf>
    <xf numFmtId="4" fontId="10" fillId="0" borderId="11" xfId="3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" fontId="10" fillId="0" borderId="1" xfId="2" applyNumberFormat="1" applyFont="1" applyFill="1" applyBorder="1" applyAlignment="1" applyProtection="1">
      <alignment horizontal="center" vertical="top" wrapText="1"/>
      <protection locked="0"/>
    </xf>
    <xf numFmtId="4" fontId="10" fillId="0" borderId="8" xfId="2" applyNumberFormat="1" applyFont="1" applyFill="1" applyBorder="1" applyAlignment="1" applyProtection="1">
      <alignment horizontal="center" vertical="top" wrapText="1"/>
      <protection locked="0"/>
    </xf>
    <xf numFmtId="4" fontId="5" fillId="0" borderId="13" xfId="2" applyNumberFormat="1" applyFont="1" applyFill="1" applyBorder="1" applyAlignment="1" applyProtection="1">
      <alignment horizontal="center" vertical="top" wrapText="1"/>
      <protection locked="0"/>
    </xf>
    <xf numFmtId="4" fontId="5" fillId="0" borderId="15" xfId="2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4" fontId="5" fillId="0" borderId="9" xfId="2" applyNumberFormat="1" applyFont="1" applyFill="1" applyBorder="1" applyAlignment="1" applyProtection="1">
      <alignment horizontal="center" vertical="top" wrapText="1"/>
      <protection locked="0"/>
    </xf>
    <xf numFmtId="4" fontId="5" fillId="0" borderId="10" xfId="2" applyNumberFormat="1" applyFont="1" applyFill="1" applyBorder="1" applyAlignment="1" applyProtection="1">
      <alignment horizontal="center" vertical="top" wrapText="1"/>
      <protection locked="0"/>
    </xf>
    <xf numFmtId="4" fontId="5" fillId="0" borderId="4" xfId="2" applyNumberFormat="1" applyFont="1" applyFill="1" applyBorder="1" applyAlignment="1" applyProtection="1">
      <alignment horizontal="center" vertical="top" wrapText="1"/>
      <protection locked="0"/>
    </xf>
    <xf numFmtId="4" fontId="5" fillId="0" borderId="2" xfId="2" applyNumberFormat="1" applyFont="1" applyFill="1" applyBorder="1" applyAlignment="1" applyProtection="1">
      <alignment horizontal="center" vertical="top" wrapText="1"/>
      <protection locked="0"/>
    </xf>
    <xf numFmtId="4" fontId="10" fillId="0" borderId="25" xfId="2" applyNumberFormat="1" applyFont="1" applyFill="1" applyBorder="1" applyAlignment="1" applyProtection="1">
      <alignment horizontal="center" vertical="top" wrapText="1"/>
      <protection locked="0"/>
    </xf>
    <xf numFmtId="4" fontId="10" fillId="0" borderId="27" xfId="2" applyNumberFormat="1" applyFont="1" applyFill="1" applyBorder="1" applyAlignment="1" applyProtection="1">
      <alignment horizontal="center" vertical="top" wrapText="1"/>
      <protection locked="0"/>
    </xf>
    <xf numFmtId="4" fontId="10" fillId="0" borderId="9" xfId="2" applyNumberFormat="1" applyFont="1" applyFill="1" applyBorder="1" applyAlignment="1" applyProtection="1">
      <alignment horizontal="center" vertical="top" wrapText="1"/>
      <protection locked="0"/>
    </xf>
    <xf numFmtId="4" fontId="10" fillId="0" borderId="10" xfId="2" applyNumberFormat="1" applyFont="1" applyFill="1" applyBorder="1" applyAlignment="1" applyProtection="1">
      <alignment horizontal="center" vertical="top" wrapText="1"/>
      <protection locked="0"/>
    </xf>
    <xf numFmtId="0" fontId="11" fillId="0" borderId="5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4" fontId="10" fillId="0" borderId="21" xfId="2" applyNumberFormat="1" applyFont="1" applyFill="1" applyBorder="1" applyAlignment="1" applyProtection="1">
      <alignment horizontal="center" vertical="top" wrapText="1"/>
      <protection locked="0"/>
    </xf>
    <xf numFmtId="4" fontId="10" fillId="0" borderId="11" xfId="2" applyNumberFormat="1" applyFont="1" applyFill="1" applyBorder="1" applyAlignment="1" applyProtection="1">
      <alignment horizontal="center" vertical="top" wrapText="1"/>
      <protection locked="0"/>
    </xf>
    <xf numFmtId="4" fontId="5" fillId="0" borderId="28" xfId="2" applyNumberFormat="1" applyFont="1" applyFill="1" applyBorder="1" applyAlignment="1" applyProtection="1">
      <alignment horizontal="center" vertical="top" wrapText="1"/>
      <protection locked="0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32"/>
  <sheetViews>
    <sheetView tabSelected="1" zoomScale="106" zoomScaleNormal="106" workbookViewId="0">
      <selection activeCell="H14" sqref="H14"/>
    </sheetView>
  </sheetViews>
  <sheetFormatPr defaultColWidth="9.140625" defaultRowHeight="12" x14ac:dyDescent="0.2"/>
  <cols>
    <col min="1" max="1" width="5.42578125" style="4" customWidth="1"/>
    <col min="2" max="2" width="28.42578125" style="1" customWidth="1"/>
    <col min="3" max="3" width="44.42578125" style="1" customWidth="1"/>
    <col min="4" max="5" width="17.42578125" style="1" customWidth="1"/>
    <col min="6" max="6" width="38" style="1" customWidth="1"/>
    <col min="7" max="7" width="16.85546875" style="1" customWidth="1"/>
    <col min="8" max="16384" width="9.140625" style="1"/>
  </cols>
  <sheetData>
    <row r="1" spans="1:7" x14ac:dyDescent="0.2">
      <c r="A1" s="95" t="s">
        <v>0</v>
      </c>
      <c r="B1" s="95"/>
      <c r="C1" s="95"/>
      <c r="D1" s="95"/>
      <c r="E1" s="95"/>
      <c r="F1" s="95"/>
      <c r="G1" s="95"/>
    </row>
    <row r="2" spans="1:7" x14ac:dyDescent="0.2">
      <c r="A2" s="95" t="s">
        <v>10</v>
      </c>
      <c r="B2" s="95"/>
      <c r="C2" s="95"/>
      <c r="D2" s="95"/>
      <c r="E2" s="95"/>
      <c r="F2" s="95"/>
      <c r="G2" s="95"/>
    </row>
    <row r="3" spans="1:7" x14ac:dyDescent="0.2">
      <c r="A3" s="95" t="s">
        <v>1129</v>
      </c>
      <c r="B3" s="95"/>
      <c r="C3" s="95"/>
      <c r="D3" s="95"/>
      <c r="E3" s="95"/>
      <c r="F3" s="95"/>
      <c r="G3" s="95"/>
    </row>
    <row r="4" spans="1:7" s="5" customFormat="1" x14ac:dyDescent="0.2">
      <c r="A4" s="4"/>
      <c r="B4" s="1"/>
      <c r="C4" s="1"/>
      <c r="D4" s="1"/>
      <c r="E4" s="1"/>
      <c r="F4" s="1"/>
      <c r="G4" s="1"/>
    </row>
    <row r="5" spans="1:7" s="8" customFormat="1" ht="48" x14ac:dyDescent="0.25">
      <c r="A5" s="6" t="s">
        <v>1</v>
      </c>
      <c r="B5" s="6" t="s">
        <v>2</v>
      </c>
      <c r="C5" s="2" t="s">
        <v>3</v>
      </c>
      <c r="D5" s="6" t="s">
        <v>1130</v>
      </c>
      <c r="E5" s="6" t="s">
        <v>4</v>
      </c>
      <c r="F5" s="7" t="s">
        <v>5</v>
      </c>
      <c r="G5" s="6" t="s">
        <v>6</v>
      </c>
    </row>
    <row r="6" spans="1:7" s="9" customFormat="1" x14ac:dyDescent="0.25">
      <c r="A6" s="96">
        <v>1</v>
      </c>
      <c r="B6" s="56" t="s">
        <v>14</v>
      </c>
      <c r="C6" s="17" t="s">
        <v>15</v>
      </c>
      <c r="D6" s="100">
        <f>D8+D10+D12+D14+D16+D18+D20+D22+D24</f>
        <v>6600</v>
      </c>
      <c r="E6" s="100">
        <f>E8+E10+E12+E14+E16+E18+E20+E22+E24</f>
        <v>0</v>
      </c>
      <c r="F6" s="99" t="s">
        <v>17</v>
      </c>
      <c r="G6" s="100">
        <f>G8+G10+G12+G14+G16+G18+G20+G22+G24</f>
        <v>0</v>
      </c>
    </row>
    <row r="7" spans="1:7" s="9" customFormat="1" x14ac:dyDescent="0.25">
      <c r="A7" s="97"/>
      <c r="B7" s="57"/>
      <c r="C7" s="19" t="s">
        <v>16</v>
      </c>
      <c r="D7" s="100"/>
      <c r="E7" s="100"/>
      <c r="F7" s="99"/>
      <c r="G7" s="100"/>
    </row>
    <row r="8" spans="1:7" s="9" customFormat="1" x14ac:dyDescent="0.25">
      <c r="A8" s="97"/>
      <c r="B8" s="57"/>
      <c r="C8" s="16" t="s">
        <v>18</v>
      </c>
      <c r="D8" s="101">
        <v>0</v>
      </c>
      <c r="E8" s="102">
        <v>0</v>
      </c>
      <c r="F8" s="102" t="s">
        <v>20</v>
      </c>
      <c r="G8" s="102">
        <v>0</v>
      </c>
    </row>
    <row r="9" spans="1:7" s="9" customFormat="1" ht="24" x14ac:dyDescent="0.25">
      <c r="A9" s="97"/>
      <c r="B9" s="57"/>
      <c r="C9" s="14" t="s">
        <v>19</v>
      </c>
      <c r="D9" s="77"/>
      <c r="E9" s="53"/>
      <c r="F9" s="53"/>
      <c r="G9" s="53"/>
    </row>
    <row r="10" spans="1:7" s="9" customFormat="1" x14ac:dyDescent="0.25">
      <c r="A10" s="97"/>
      <c r="B10" s="57"/>
      <c r="C10" s="16" t="s">
        <v>21</v>
      </c>
      <c r="D10" s="76">
        <v>0</v>
      </c>
      <c r="E10" s="52">
        <v>0</v>
      </c>
      <c r="F10" s="52" t="s">
        <v>23</v>
      </c>
      <c r="G10" s="52">
        <v>0</v>
      </c>
    </row>
    <row r="11" spans="1:7" s="9" customFormat="1" ht="48" x14ac:dyDescent="0.25">
      <c r="A11" s="97"/>
      <c r="B11" s="57"/>
      <c r="C11" s="14" t="s">
        <v>22</v>
      </c>
      <c r="D11" s="77"/>
      <c r="E11" s="53"/>
      <c r="F11" s="53"/>
      <c r="G11" s="53"/>
    </row>
    <row r="12" spans="1:7" s="9" customFormat="1" x14ac:dyDescent="0.25">
      <c r="A12" s="97"/>
      <c r="B12" s="57"/>
      <c r="C12" s="12" t="s">
        <v>24</v>
      </c>
      <c r="D12" s="54">
        <v>0</v>
      </c>
      <c r="E12" s="52">
        <v>0</v>
      </c>
      <c r="F12" s="52" t="s">
        <v>23</v>
      </c>
      <c r="G12" s="52">
        <v>0</v>
      </c>
    </row>
    <row r="13" spans="1:7" s="9" customFormat="1" ht="24" x14ac:dyDescent="0.25">
      <c r="A13" s="97"/>
      <c r="B13" s="57"/>
      <c r="C13" s="10" t="s">
        <v>25</v>
      </c>
      <c r="D13" s="55"/>
      <c r="E13" s="53"/>
      <c r="F13" s="53"/>
      <c r="G13" s="53"/>
    </row>
    <row r="14" spans="1:7" s="9" customFormat="1" x14ac:dyDescent="0.25">
      <c r="A14" s="97"/>
      <c r="B14" s="57"/>
      <c r="C14" s="12" t="s">
        <v>26</v>
      </c>
      <c r="D14" s="76">
        <v>0</v>
      </c>
      <c r="E14" s="52">
        <v>0</v>
      </c>
      <c r="F14" s="52" t="s">
        <v>23</v>
      </c>
      <c r="G14" s="52">
        <v>0</v>
      </c>
    </row>
    <row r="15" spans="1:7" s="9" customFormat="1" ht="36" x14ac:dyDescent="0.25">
      <c r="A15" s="97"/>
      <c r="B15" s="57"/>
      <c r="C15" s="10" t="s">
        <v>27</v>
      </c>
      <c r="D15" s="77"/>
      <c r="E15" s="53"/>
      <c r="F15" s="53"/>
      <c r="G15" s="53"/>
    </row>
    <row r="16" spans="1:7" s="9" customFormat="1" x14ac:dyDescent="0.25">
      <c r="A16" s="97"/>
      <c r="B16" s="57"/>
      <c r="C16" s="12" t="s">
        <v>28</v>
      </c>
      <c r="D16" s="76">
        <v>0</v>
      </c>
      <c r="E16" s="52">
        <v>0</v>
      </c>
      <c r="F16" s="52" t="s">
        <v>23</v>
      </c>
      <c r="G16" s="52">
        <v>0</v>
      </c>
    </row>
    <row r="17" spans="1:7" s="9" customFormat="1" ht="48" x14ac:dyDescent="0.25">
      <c r="A17" s="97"/>
      <c r="B17" s="57"/>
      <c r="C17" s="10" t="s">
        <v>29</v>
      </c>
      <c r="D17" s="77"/>
      <c r="E17" s="53"/>
      <c r="F17" s="53"/>
      <c r="G17" s="53"/>
    </row>
    <row r="18" spans="1:7" s="9" customFormat="1" x14ac:dyDescent="0.25">
      <c r="A18" s="97"/>
      <c r="B18" s="57"/>
      <c r="C18" s="12" t="s">
        <v>30</v>
      </c>
      <c r="D18" s="76">
        <v>6000</v>
      </c>
      <c r="E18" s="52">
        <v>0</v>
      </c>
      <c r="F18" s="52" t="s">
        <v>32</v>
      </c>
      <c r="G18" s="52">
        <v>0</v>
      </c>
    </row>
    <row r="19" spans="1:7" s="9" customFormat="1" ht="36" x14ac:dyDescent="0.25">
      <c r="A19" s="97"/>
      <c r="B19" s="57"/>
      <c r="C19" s="10" t="s">
        <v>31</v>
      </c>
      <c r="D19" s="77"/>
      <c r="E19" s="53"/>
      <c r="F19" s="53"/>
      <c r="G19" s="53"/>
    </row>
    <row r="20" spans="1:7" s="9" customFormat="1" x14ac:dyDescent="0.25">
      <c r="A20" s="97"/>
      <c r="B20" s="57"/>
      <c r="C20" s="12" t="s">
        <v>33</v>
      </c>
      <c r="D20" s="76">
        <v>0</v>
      </c>
      <c r="E20" s="52">
        <v>0</v>
      </c>
      <c r="F20" s="52" t="s">
        <v>35</v>
      </c>
      <c r="G20" s="52">
        <v>0</v>
      </c>
    </row>
    <row r="21" spans="1:7" s="9" customFormat="1" ht="96" x14ac:dyDescent="0.25">
      <c r="A21" s="97"/>
      <c r="B21" s="57"/>
      <c r="C21" s="10" t="s">
        <v>34</v>
      </c>
      <c r="D21" s="77"/>
      <c r="E21" s="53"/>
      <c r="F21" s="53"/>
      <c r="G21" s="53"/>
    </row>
    <row r="22" spans="1:7" x14ac:dyDescent="0.2">
      <c r="A22" s="97"/>
      <c r="B22" s="57"/>
      <c r="C22" s="12" t="s">
        <v>36</v>
      </c>
      <c r="D22" s="76">
        <v>600</v>
      </c>
      <c r="E22" s="52">
        <v>0</v>
      </c>
      <c r="F22" s="52" t="s">
        <v>85</v>
      </c>
      <c r="G22" s="52">
        <v>0</v>
      </c>
    </row>
    <row r="23" spans="1:7" ht="84" x14ac:dyDescent="0.2">
      <c r="A23" s="97"/>
      <c r="B23" s="57"/>
      <c r="C23" s="10" t="s">
        <v>37</v>
      </c>
      <c r="D23" s="77"/>
      <c r="E23" s="53"/>
      <c r="F23" s="53"/>
      <c r="G23" s="53"/>
    </row>
    <row r="24" spans="1:7" x14ac:dyDescent="0.2">
      <c r="A24" s="97"/>
      <c r="B24" s="57"/>
      <c r="C24" s="12" t="s">
        <v>38</v>
      </c>
      <c r="D24" s="76">
        <v>0</v>
      </c>
      <c r="E24" s="52">
        <v>0</v>
      </c>
      <c r="F24" s="52" t="s">
        <v>23</v>
      </c>
      <c r="G24" s="52">
        <v>0</v>
      </c>
    </row>
    <row r="25" spans="1:7" x14ac:dyDescent="0.2">
      <c r="A25" s="97"/>
      <c r="B25" s="57"/>
      <c r="C25" s="10" t="s">
        <v>13</v>
      </c>
      <c r="D25" s="77"/>
      <c r="E25" s="53"/>
      <c r="F25" s="53"/>
      <c r="G25" s="53"/>
    </row>
    <row r="26" spans="1:7" x14ac:dyDescent="0.2">
      <c r="A26" s="97"/>
      <c r="B26" s="57"/>
      <c r="C26" s="20" t="s">
        <v>39</v>
      </c>
      <c r="D26" s="66">
        <f>D28+D30+D32+D34+D36+D38+D40+D42+D44</f>
        <v>3500</v>
      </c>
      <c r="E26" s="66">
        <f>E28+E30+E32+E34+E36+E38+E40+E42+E44</f>
        <v>2000</v>
      </c>
      <c r="F26" s="68" t="s">
        <v>41</v>
      </c>
      <c r="G26" s="66">
        <f>G28+G30+G32+G34+G36+G38+G40+G42+G44</f>
        <v>2000</v>
      </c>
    </row>
    <row r="27" spans="1:7" ht="24" x14ac:dyDescent="0.2">
      <c r="A27" s="97"/>
      <c r="B27" s="57"/>
      <c r="C27" s="21" t="s">
        <v>40</v>
      </c>
      <c r="D27" s="67"/>
      <c r="E27" s="67"/>
      <c r="F27" s="69"/>
      <c r="G27" s="67"/>
    </row>
    <row r="28" spans="1:7" x14ac:dyDescent="0.2">
      <c r="A28" s="97"/>
      <c r="B28" s="57"/>
      <c r="C28" s="12" t="s">
        <v>42</v>
      </c>
      <c r="D28" s="76">
        <v>0</v>
      </c>
      <c r="E28" s="52">
        <v>0</v>
      </c>
      <c r="F28" s="52" t="s">
        <v>83</v>
      </c>
      <c r="G28" s="52">
        <v>0</v>
      </c>
    </row>
    <row r="29" spans="1:7" ht="24" x14ac:dyDescent="0.2">
      <c r="A29" s="97"/>
      <c r="B29" s="57"/>
      <c r="C29" s="10" t="s">
        <v>43</v>
      </c>
      <c r="D29" s="77"/>
      <c r="E29" s="53"/>
      <c r="F29" s="53"/>
      <c r="G29" s="53"/>
    </row>
    <row r="30" spans="1:7" x14ac:dyDescent="0.2">
      <c r="A30" s="97"/>
      <c r="B30" s="57"/>
      <c r="C30" s="12" t="s">
        <v>18</v>
      </c>
      <c r="D30" s="76">
        <v>0</v>
      </c>
      <c r="E30" s="52">
        <v>0</v>
      </c>
      <c r="F30" s="52" t="s">
        <v>84</v>
      </c>
      <c r="G30" s="52">
        <v>0</v>
      </c>
    </row>
    <row r="31" spans="1:7" ht="24" x14ac:dyDescent="0.2">
      <c r="A31" s="97"/>
      <c r="B31" s="57"/>
      <c r="C31" s="10" t="s">
        <v>44</v>
      </c>
      <c r="D31" s="77"/>
      <c r="E31" s="53"/>
      <c r="F31" s="53"/>
      <c r="G31" s="53"/>
    </row>
    <row r="32" spans="1:7" x14ac:dyDescent="0.2">
      <c r="A32" s="97"/>
      <c r="B32" s="57"/>
      <c r="C32" s="12" t="s">
        <v>45</v>
      </c>
      <c r="D32" s="76">
        <v>0</v>
      </c>
      <c r="E32" s="52">
        <v>0</v>
      </c>
      <c r="F32" s="52" t="s">
        <v>47</v>
      </c>
      <c r="G32" s="52">
        <v>0</v>
      </c>
    </row>
    <row r="33" spans="1:7" ht="36" x14ac:dyDescent="0.2">
      <c r="A33" s="97"/>
      <c r="B33" s="57"/>
      <c r="C33" s="10" t="s">
        <v>46</v>
      </c>
      <c r="D33" s="77"/>
      <c r="E33" s="53"/>
      <c r="F33" s="53"/>
      <c r="G33" s="53"/>
    </row>
    <row r="34" spans="1:7" x14ac:dyDescent="0.2">
      <c r="A34" s="97"/>
      <c r="B34" s="57"/>
      <c r="C34" s="12" t="s">
        <v>48</v>
      </c>
      <c r="D34" s="76">
        <v>0</v>
      </c>
      <c r="E34" s="52">
        <v>0</v>
      </c>
      <c r="F34" s="52" t="s">
        <v>50</v>
      </c>
      <c r="G34" s="52">
        <v>0</v>
      </c>
    </row>
    <row r="35" spans="1:7" ht="24" x14ac:dyDescent="0.2">
      <c r="A35" s="97"/>
      <c r="B35" s="57"/>
      <c r="C35" s="10" t="s">
        <v>49</v>
      </c>
      <c r="D35" s="77"/>
      <c r="E35" s="53"/>
      <c r="F35" s="53"/>
      <c r="G35" s="53"/>
    </row>
    <row r="36" spans="1:7" x14ac:dyDescent="0.2">
      <c r="A36" s="97"/>
      <c r="B36" s="57"/>
      <c r="C36" s="12" t="s">
        <v>51</v>
      </c>
      <c r="D36" s="76">
        <v>0</v>
      </c>
      <c r="E36" s="52">
        <v>0</v>
      </c>
      <c r="F36" s="52" t="s">
        <v>53</v>
      </c>
      <c r="G36" s="52">
        <v>0</v>
      </c>
    </row>
    <row r="37" spans="1:7" x14ac:dyDescent="0.2">
      <c r="A37" s="97"/>
      <c r="B37" s="57"/>
      <c r="C37" s="10" t="s">
        <v>52</v>
      </c>
      <c r="D37" s="77"/>
      <c r="E37" s="53"/>
      <c r="F37" s="53"/>
      <c r="G37" s="53"/>
    </row>
    <row r="38" spans="1:7" x14ac:dyDescent="0.2">
      <c r="A38" s="97"/>
      <c r="B38" s="57"/>
      <c r="C38" s="12" t="s">
        <v>54</v>
      </c>
      <c r="D38" s="76">
        <v>0</v>
      </c>
      <c r="E38" s="52">
        <v>0</v>
      </c>
      <c r="F38" s="52" t="s">
        <v>56</v>
      </c>
      <c r="G38" s="52">
        <v>0</v>
      </c>
    </row>
    <row r="39" spans="1:7" x14ac:dyDescent="0.2">
      <c r="A39" s="97"/>
      <c r="B39" s="57"/>
      <c r="C39" s="10" t="s">
        <v>55</v>
      </c>
      <c r="D39" s="77"/>
      <c r="E39" s="53"/>
      <c r="F39" s="53"/>
      <c r="G39" s="53"/>
    </row>
    <row r="40" spans="1:7" x14ac:dyDescent="0.2">
      <c r="A40" s="97"/>
      <c r="B40" s="57"/>
      <c r="C40" s="12" t="s">
        <v>21</v>
      </c>
      <c r="D40" s="76">
        <v>0</v>
      </c>
      <c r="E40" s="52">
        <v>0</v>
      </c>
      <c r="F40" s="52" t="s">
        <v>58</v>
      </c>
      <c r="G40" s="52">
        <v>0</v>
      </c>
    </row>
    <row r="41" spans="1:7" ht="36" x14ac:dyDescent="0.2">
      <c r="A41" s="97"/>
      <c r="B41" s="57"/>
      <c r="C41" s="10" t="s">
        <v>57</v>
      </c>
      <c r="D41" s="77"/>
      <c r="E41" s="53"/>
      <c r="F41" s="53"/>
      <c r="G41" s="53"/>
    </row>
    <row r="42" spans="1:7" x14ac:dyDescent="0.2">
      <c r="A42" s="97"/>
      <c r="B42" s="57"/>
      <c r="C42" s="12" t="s">
        <v>24</v>
      </c>
      <c r="D42" s="76">
        <v>0</v>
      </c>
      <c r="E42" s="52">
        <v>0</v>
      </c>
      <c r="F42" s="52" t="s">
        <v>60</v>
      </c>
      <c r="G42" s="52">
        <v>0</v>
      </c>
    </row>
    <row r="43" spans="1:7" ht="24" x14ac:dyDescent="0.2">
      <c r="A43" s="97"/>
      <c r="B43" s="57"/>
      <c r="C43" s="10" t="s">
        <v>59</v>
      </c>
      <c r="D43" s="77"/>
      <c r="E43" s="53"/>
      <c r="F43" s="53"/>
      <c r="G43" s="53"/>
    </row>
    <row r="44" spans="1:7" x14ac:dyDescent="0.2">
      <c r="A44" s="97"/>
      <c r="B44" s="57"/>
      <c r="C44" s="12" t="s">
        <v>26</v>
      </c>
      <c r="D44" s="76">
        <v>3500</v>
      </c>
      <c r="E44" s="52">
        <v>2000</v>
      </c>
      <c r="F44" s="52" t="s">
        <v>62</v>
      </c>
      <c r="G44" s="52">
        <v>2000</v>
      </c>
    </row>
    <row r="45" spans="1:7" ht="48" x14ac:dyDescent="0.2">
      <c r="A45" s="97"/>
      <c r="B45" s="57"/>
      <c r="C45" s="10" t="s">
        <v>61</v>
      </c>
      <c r="D45" s="77"/>
      <c r="E45" s="53"/>
      <c r="F45" s="53"/>
      <c r="G45" s="53"/>
    </row>
    <row r="46" spans="1:7" x14ac:dyDescent="0.2">
      <c r="A46" s="97"/>
      <c r="B46" s="57"/>
      <c r="C46" s="20" t="s">
        <v>63</v>
      </c>
      <c r="D46" s="66">
        <f>D48+D50+D50+D52+D54+D56</f>
        <v>242378</v>
      </c>
      <c r="E46" s="66">
        <f>E48+E50+E50+E52+E54+E56</f>
        <v>103.47</v>
      </c>
      <c r="F46" s="68" t="s">
        <v>87</v>
      </c>
      <c r="G46" s="66">
        <f>G48+G50+G50+G52+G54+G56</f>
        <v>103.47</v>
      </c>
    </row>
    <row r="47" spans="1:7" x14ac:dyDescent="0.2">
      <c r="A47" s="97"/>
      <c r="B47" s="57"/>
      <c r="C47" s="21" t="s">
        <v>64</v>
      </c>
      <c r="D47" s="67"/>
      <c r="E47" s="67"/>
      <c r="F47" s="69"/>
      <c r="G47" s="67"/>
    </row>
    <row r="48" spans="1:7" x14ac:dyDescent="0.2">
      <c r="A48" s="97"/>
      <c r="B48" s="57"/>
      <c r="C48" s="12" t="s">
        <v>42</v>
      </c>
      <c r="D48" s="76">
        <v>242000</v>
      </c>
      <c r="E48" s="52">
        <v>0</v>
      </c>
      <c r="F48" s="52" t="s">
        <v>67</v>
      </c>
      <c r="G48" s="52">
        <v>0</v>
      </c>
    </row>
    <row r="49" spans="1:7" ht="24" x14ac:dyDescent="0.2">
      <c r="A49" s="97"/>
      <c r="B49" s="57"/>
      <c r="C49" s="10" t="s">
        <v>66</v>
      </c>
      <c r="D49" s="77"/>
      <c r="E49" s="53"/>
      <c r="F49" s="53"/>
      <c r="G49" s="53"/>
    </row>
    <row r="50" spans="1:7" x14ac:dyDescent="0.2">
      <c r="A50" s="97"/>
      <c r="B50" s="57"/>
      <c r="C50" s="12" t="s">
        <v>18</v>
      </c>
      <c r="D50" s="76">
        <v>0</v>
      </c>
      <c r="E50" s="52">
        <v>0</v>
      </c>
      <c r="F50" s="52" t="s">
        <v>67</v>
      </c>
      <c r="G50" s="52">
        <v>0</v>
      </c>
    </row>
    <row r="51" spans="1:7" ht="36" x14ac:dyDescent="0.2">
      <c r="A51" s="97"/>
      <c r="B51" s="57"/>
      <c r="C51" s="10" t="s">
        <v>68</v>
      </c>
      <c r="D51" s="77"/>
      <c r="E51" s="53"/>
      <c r="F51" s="53"/>
      <c r="G51" s="53"/>
    </row>
    <row r="52" spans="1:7" x14ac:dyDescent="0.2">
      <c r="A52" s="97"/>
      <c r="B52" s="57"/>
      <c r="C52" s="12" t="s">
        <v>45</v>
      </c>
      <c r="D52" s="76">
        <v>0</v>
      </c>
      <c r="E52" s="52">
        <v>0</v>
      </c>
      <c r="F52" s="52" t="s">
        <v>67</v>
      </c>
      <c r="G52" s="52">
        <v>0</v>
      </c>
    </row>
    <row r="53" spans="1:7" ht="24" x14ac:dyDescent="0.2">
      <c r="A53" s="97"/>
      <c r="B53" s="57"/>
      <c r="C53" s="10" t="s">
        <v>69</v>
      </c>
      <c r="D53" s="77"/>
      <c r="E53" s="53"/>
      <c r="F53" s="53"/>
      <c r="G53" s="53"/>
    </row>
    <row r="54" spans="1:7" x14ac:dyDescent="0.2">
      <c r="A54" s="97"/>
      <c r="B54" s="57"/>
      <c r="C54" s="12" t="s">
        <v>21</v>
      </c>
      <c r="D54" s="76">
        <v>378</v>
      </c>
      <c r="E54" s="52">
        <v>103.47</v>
      </c>
      <c r="F54" s="52" t="s">
        <v>65</v>
      </c>
      <c r="G54" s="52">
        <v>103.47</v>
      </c>
    </row>
    <row r="55" spans="1:7" ht="84" x14ac:dyDescent="0.2">
      <c r="A55" s="97"/>
      <c r="B55" s="57"/>
      <c r="C55" s="10" t="s">
        <v>70</v>
      </c>
      <c r="D55" s="77"/>
      <c r="E55" s="53"/>
      <c r="F55" s="53"/>
      <c r="G55" s="53"/>
    </row>
    <row r="56" spans="1:7" x14ac:dyDescent="0.2">
      <c r="A56" s="97"/>
      <c r="B56" s="57"/>
      <c r="C56" s="12" t="s">
        <v>24</v>
      </c>
      <c r="D56" s="54">
        <v>0</v>
      </c>
      <c r="E56" s="52">
        <v>0</v>
      </c>
      <c r="F56" s="52" t="s">
        <v>67</v>
      </c>
      <c r="G56" s="52">
        <v>0</v>
      </c>
    </row>
    <row r="57" spans="1:7" ht="36" x14ac:dyDescent="0.2">
      <c r="A57" s="97"/>
      <c r="B57" s="57"/>
      <c r="C57" s="3" t="s">
        <v>71</v>
      </c>
      <c r="D57" s="55"/>
      <c r="E57" s="53"/>
      <c r="F57" s="53"/>
      <c r="G57" s="53"/>
    </row>
    <row r="58" spans="1:7" x14ac:dyDescent="0.2">
      <c r="A58" s="97"/>
      <c r="B58" s="57"/>
      <c r="C58" s="19" t="s">
        <v>72</v>
      </c>
      <c r="D58" s="66">
        <f>D60+D62+D64+D66+D68+D70+D72</f>
        <v>0</v>
      </c>
      <c r="E58" s="66">
        <f>E60+E62+E64+E66+E68+E70+E72</f>
        <v>0</v>
      </c>
      <c r="F58" s="68" t="s">
        <v>74</v>
      </c>
      <c r="G58" s="66">
        <f>G60+G62+G64+G66+G68+G70+G72</f>
        <v>0</v>
      </c>
    </row>
    <row r="59" spans="1:7" x14ac:dyDescent="0.2">
      <c r="A59" s="97"/>
      <c r="B59" s="57"/>
      <c r="C59" s="19" t="s">
        <v>73</v>
      </c>
      <c r="D59" s="67"/>
      <c r="E59" s="67"/>
      <c r="F59" s="69"/>
      <c r="G59" s="67"/>
    </row>
    <row r="60" spans="1:7" x14ac:dyDescent="0.2">
      <c r="A60" s="97"/>
      <c r="B60" s="57"/>
      <c r="C60" s="16" t="s">
        <v>42</v>
      </c>
      <c r="D60" s="76">
        <v>0</v>
      </c>
      <c r="E60" s="52">
        <v>0</v>
      </c>
      <c r="F60" s="52" t="s">
        <v>74</v>
      </c>
      <c r="G60" s="52">
        <v>0</v>
      </c>
    </row>
    <row r="61" spans="1:7" ht="24" x14ac:dyDescent="0.2">
      <c r="A61" s="97"/>
      <c r="B61" s="57"/>
      <c r="C61" s="14" t="s">
        <v>75</v>
      </c>
      <c r="D61" s="77"/>
      <c r="E61" s="53"/>
      <c r="F61" s="53"/>
      <c r="G61" s="53"/>
    </row>
    <row r="62" spans="1:7" x14ac:dyDescent="0.2">
      <c r="A62" s="97"/>
      <c r="B62" s="57"/>
      <c r="C62" s="16" t="s">
        <v>18</v>
      </c>
      <c r="D62" s="76">
        <v>0</v>
      </c>
      <c r="E62" s="52">
        <v>0</v>
      </c>
      <c r="F62" s="52" t="s">
        <v>74</v>
      </c>
      <c r="G62" s="52">
        <v>0</v>
      </c>
    </row>
    <row r="63" spans="1:7" ht="72" x14ac:dyDescent="0.2">
      <c r="A63" s="97"/>
      <c r="B63" s="57"/>
      <c r="C63" s="14" t="s">
        <v>76</v>
      </c>
      <c r="D63" s="77"/>
      <c r="E63" s="53"/>
      <c r="F63" s="53"/>
      <c r="G63" s="53"/>
    </row>
    <row r="64" spans="1:7" x14ac:dyDescent="0.2">
      <c r="A64" s="97"/>
      <c r="B64" s="57"/>
      <c r="C64" s="16" t="s">
        <v>45</v>
      </c>
      <c r="D64" s="76">
        <v>0</v>
      </c>
      <c r="E64" s="52">
        <v>0</v>
      </c>
      <c r="F64" s="52" t="s">
        <v>74</v>
      </c>
      <c r="G64" s="52">
        <v>0</v>
      </c>
    </row>
    <row r="65" spans="1:7" ht="36" x14ac:dyDescent="0.2">
      <c r="A65" s="97"/>
      <c r="B65" s="57"/>
      <c r="C65" s="14" t="s">
        <v>77</v>
      </c>
      <c r="D65" s="77"/>
      <c r="E65" s="53"/>
      <c r="F65" s="53"/>
      <c r="G65" s="53"/>
    </row>
    <row r="66" spans="1:7" x14ac:dyDescent="0.2">
      <c r="A66" s="97"/>
      <c r="B66" s="57"/>
      <c r="C66" s="16" t="s">
        <v>48</v>
      </c>
      <c r="D66" s="76">
        <v>0</v>
      </c>
      <c r="E66" s="52">
        <v>0</v>
      </c>
      <c r="F66" s="52" t="s">
        <v>74</v>
      </c>
      <c r="G66" s="52">
        <v>0</v>
      </c>
    </row>
    <row r="67" spans="1:7" ht="24" x14ac:dyDescent="0.2">
      <c r="A67" s="97"/>
      <c r="B67" s="57"/>
      <c r="C67" s="14" t="s">
        <v>78</v>
      </c>
      <c r="D67" s="77"/>
      <c r="E67" s="53"/>
      <c r="F67" s="53"/>
      <c r="G67" s="53"/>
    </row>
    <row r="68" spans="1:7" x14ac:dyDescent="0.2">
      <c r="A68" s="97"/>
      <c r="B68" s="57"/>
      <c r="C68" s="16" t="s">
        <v>51</v>
      </c>
      <c r="D68" s="76">
        <v>0</v>
      </c>
      <c r="E68" s="52">
        <v>0</v>
      </c>
      <c r="F68" s="52" t="s">
        <v>74</v>
      </c>
      <c r="G68" s="52">
        <v>0</v>
      </c>
    </row>
    <row r="69" spans="1:7" ht="36" x14ac:dyDescent="0.2">
      <c r="A69" s="97"/>
      <c r="B69" s="57"/>
      <c r="C69" s="14" t="s">
        <v>79</v>
      </c>
      <c r="D69" s="77"/>
      <c r="E69" s="53"/>
      <c r="F69" s="53"/>
      <c r="G69" s="53"/>
    </row>
    <row r="70" spans="1:7" x14ac:dyDescent="0.2">
      <c r="A70" s="97"/>
      <c r="B70" s="57"/>
      <c r="C70" s="16" t="s">
        <v>54</v>
      </c>
      <c r="D70" s="76">
        <v>0</v>
      </c>
      <c r="E70" s="52">
        <v>0</v>
      </c>
      <c r="F70" s="52" t="s">
        <v>74</v>
      </c>
      <c r="G70" s="52">
        <v>0</v>
      </c>
    </row>
    <row r="71" spans="1:7" ht="60" x14ac:dyDescent="0.2">
      <c r="A71" s="97"/>
      <c r="B71" s="57"/>
      <c r="C71" s="14" t="s">
        <v>80</v>
      </c>
      <c r="D71" s="77"/>
      <c r="E71" s="53"/>
      <c r="F71" s="53"/>
      <c r="G71" s="53"/>
    </row>
    <row r="72" spans="1:7" x14ac:dyDescent="0.2">
      <c r="A72" s="97"/>
      <c r="B72" s="57"/>
      <c r="C72" s="16" t="s">
        <v>21</v>
      </c>
      <c r="D72" s="76">
        <v>0</v>
      </c>
      <c r="E72" s="52">
        <v>0</v>
      </c>
      <c r="F72" s="52" t="s">
        <v>74</v>
      </c>
      <c r="G72" s="52">
        <v>0</v>
      </c>
    </row>
    <row r="73" spans="1:7" ht="36" x14ac:dyDescent="0.2">
      <c r="A73" s="97"/>
      <c r="B73" s="57"/>
      <c r="C73" s="15" t="s">
        <v>81</v>
      </c>
      <c r="D73" s="77"/>
      <c r="E73" s="53"/>
      <c r="F73" s="53"/>
      <c r="G73" s="53"/>
    </row>
    <row r="74" spans="1:7" x14ac:dyDescent="0.2">
      <c r="A74" s="98"/>
      <c r="B74" s="58"/>
      <c r="C74" s="22" t="s">
        <v>82</v>
      </c>
      <c r="D74" s="18">
        <f>D6+D26+D46+D58</f>
        <v>252478</v>
      </c>
      <c r="E74" s="18">
        <f>E6+E26+E46+E58</f>
        <v>2103.4699999999998</v>
      </c>
      <c r="F74" s="50" t="s">
        <v>86</v>
      </c>
      <c r="G74" s="18">
        <f>G6+G26+G46+G58</f>
        <v>2103.4699999999998</v>
      </c>
    </row>
    <row r="75" spans="1:7" x14ac:dyDescent="0.2">
      <c r="A75" s="103">
        <v>2</v>
      </c>
      <c r="B75" s="104" t="s">
        <v>140</v>
      </c>
      <c r="C75" s="24" t="s">
        <v>15</v>
      </c>
      <c r="D75" s="112">
        <f>D77+D79+D81+D83</f>
        <v>65233.400000000009</v>
      </c>
      <c r="E75" s="112">
        <f>E77+E79+E81+E83</f>
        <v>31945.96</v>
      </c>
      <c r="F75" s="110" t="s">
        <v>141</v>
      </c>
      <c r="G75" s="112">
        <f>G77+G79+G81+G83</f>
        <v>31945.96</v>
      </c>
    </row>
    <row r="76" spans="1:7" ht="48" x14ac:dyDescent="0.2">
      <c r="A76" s="103"/>
      <c r="B76" s="104"/>
      <c r="C76" s="19" t="s">
        <v>88</v>
      </c>
      <c r="D76" s="113"/>
      <c r="E76" s="113"/>
      <c r="F76" s="111"/>
      <c r="G76" s="113"/>
    </row>
    <row r="77" spans="1:7" x14ac:dyDescent="0.2">
      <c r="A77" s="103"/>
      <c r="B77" s="105"/>
      <c r="C77" s="11" t="s">
        <v>42</v>
      </c>
      <c r="D77" s="106">
        <v>7644.2</v>
      </c>
      <c r="E77" s="108">
        <v>4034.5199999999995</v>
      </c>
      <c r="F77" s="106" t="s">
        <v>142</v>
      </c>
      <c r="G77" s="106">
        <v>4034.5199999999995</v>
      </c>
    </row>
    <row r="78" spans="1:7" ht="24" x14ac:dyDescent="0.2">
      <c r="A78" s="103"/>
      <c r="B78" s="105"/>
      <c r="C78" s="10" t="s">
        <v>89</v>
      </c>
      <c r="D78" s="107"/>
      <c r="E78" s="109"/>
      <c r="F78" s="107"/>
      <c r="G78" s="107"/>
    </row>
    <row r="79" spans="1:7" x14ac:dyDescent="0.2">
      <c r="A79" s="103"/>
      <c r="B79" s="105"/>
      <c r="C79" s="11" t="s">
        <v>18</v>
      </c>
      <c r="D79" s="101">
        <v>24097.9</v>
      </c>
      <c r="E79" s="52">
        <v>11717.539999999999</v>
      </c>
      <c r="F79" s="102" t="s">
        <v>143</v>
      </c>
      <c r="G79" s="102">
        <v>11717.539999999999</v>
      </c>
    </row>
    <row r="80" spans="1:7" ht="24" x14ac:dyDescent="0.2">
      <c r="A80" s="103"/>
      <c r="B80" s="105"/>
      <c r="C80" s="10" t="s">
        <v>90</v>
      </c>
      <c r="D80" s="77"/>
      <c r="E80" s="53"/>
      <c r="F80" s="53"/>
      <c r="G80" s="53"/>
    </row>
    <row r="81" spans="1:7" x14ac:dyDescent="0.2">
      <c r="A81" s="103"/>
      <c r="B81" s="105"/>
      <c r="C81" s="11" t="s">
        <v>45</v>
      </c>
      <c r="D81" s="76">
        <v>81</v>
      </c>
      <c r="E81" s="52">
        <v>81</v>
      </c>
      <c r="F81" s="52" t="s">
        <v>144</v>
      </c>
      <c r="G81" s="52">
        <v>81</v>
      </c>
    </row>
    <row r="82" spans="1:7" ht="24" x14ac:dyDescent="0.2">
      <c r="A82" s="103"/>
      <c r="B82" s="105"/>
      <c r="C82" s="10" t="s">
        <v>91</v>
      </c>
      <c r="D82" s="77"/>
      <c r="E82" s="53"/>
      <c r="F82" s="53"/>
      <c r="G82" s="53"/>
    </row>
    <row r="83" spans="1:7" x14ac:dyDescent="0.2">
      <c r="A83" s="103"/>
      <c r="B83" s="105"/>
      <c r="C83" s="11" t="s">
        <v>48</v>
      </c>
      <c r="D83" s="76">
        <v>33410.300000000003</v>
      </c>
      <c r="E83" s="52">
        <v>16112.9</v>
      </c>
      <c r="F83" s="52" t="s">
        <v>145</v>
      </c>
      <c r="G83" s="52">
        <v>16112.9</v>
      </c>
    </row>
    <row r="84" spans="1:7" ht="36" x14ac:dyDescent="0.2">
      <c r="A84" s="103"/>
      <c r="B84" s="105"/>
      <c r="C84" s="10" t="s">
        <v>93</v>
      </c>
      <c r="D84" s="77"/>
      <c r="E84" s="53"/>
      <c r="F84" s="53"/>
      <c r="G84" s="53"/>
    </row>
    <row r="85" spans="1:7" x14ac:dyDescent="0.2">
      <c r="A85" s="103"/>
      <c r="B85" s="105"/>
      <c r="C85" s="20" t="s">
        <v>39</v>
      </c>
      <c r="D85" s="66">
        <f>D87+D89+D91+D93+D95+D97+D99</f>
        <v>29997.7</v>
      </c>
      <c r="E85" s="66">
        <f>E87+E89+E91+E93+E95+E97+E99</f>
        <v>2719.8900000000003</v>
      </c>
      <c r="F85" s="68" t="s">
        <v>146</v>
      </c>
      <c r="G85" s="66">
        <f>G87+G89+G91+G93+G95+G97+G99</f>
        <v>2719.8900000000003</v>
      </c>
    </row>
    <row r="86" spans="1:7" ht="24" x14ac:dyDescent="0.2">
      <c r="A86" s="103"/>
      <c r="B86" s="105"/>
      <c r="C86" s="21" t="s">
        <v>94</v>
      </c>
      <c r="D86" s="67"/>
      <c r="E86" s="67"/>
      <c r="F86" s="69"/>
      <c r="G86" s="67"/>
    </row>
    <row r="87" spans="1:7" x14ac:dyDescent="0.2">
      <c r="A87" s="103"/>
      <c r="B87" s="105"/>
      <c r="C87" s="11" t="s">
        <v>42</v>
      </c>
      <c r="D87" s="76">
        <v>1386.5</v>
      </c>
      <c r="E87" s="52">
        <v>1149.94</v>
      </c>
      <c r="F87" s="52" t="s">
        <v>147</v>
      </c>
      <c r="G87" s="52">
        <v>1149.94</v>
      </c>
    </row>
    <row r="88" spans="1:7" ht="24" x14ac:dyDescent="0.2">
      <c r="A88" s="103"/>
      <c r="B88" s="105"/>
      <c r="C88" s="10" t="s">
        <v>95</v>
      </c>
      <c r="D88" s="77"/>
      <c r="E88" s="53"/>
      <c r="F88" s="53"/>
      <c r="G88" s="53"/>
    </row>
    <row r="89" spans="1:7" x14ac:dyDescent="0.2">
      <c r="A89" s="103"/>
      <c r="B89" s="105"/>
      <c r="C89" s="11" t="s">
        <v>18</v>
      </c>
      <c r="D89" s="76">
        <v>500</v>
      </c>
      <c r="E89" s="52">
        <v>0</v>
      </c>
      <c r="F89" s="52" t="s">
        <v>148</v>
      </c>
      <c r="G89" s="52">
        <v>0</v>
      </c>
    </row>
    <row r="90" spans="1:7" ht="36" x14ac:dyDescent="0.2">
      <c r="A90" s="103"/>
      <c r="B90" s="105"/>
      <c r="C90" s="10" t="s">
        <v>96</v>
      </c>
      <c r="D90" s="77"/>
      <c r="E90" s="53"/>
      <c r="F90" s="53"/>
      <c r="G90" s="53"/>
    </row>
    <row r="91" spans="1:7" x14ac:dyDescent="0.2">
      <c r="A91" s="103"/>
      <c r="B91" s="105"/>
      <c r="C91" s="11" t="s">
        <v>45</v>
      </c>
      <c r="D91" s="76">
        <f>10000+10000</f>
        <v>20000</v>
      </c>
      <c r="E91" s="52">
        <v>0</v>
      </c>
      <c r="F91" s="52" t="s">
        <v>148</v>
      </c>
      <c r="G91" s="52">
        <v>0</v>
      </c>
    </row>
    <row r="92" spans="1:7" x14ac:dyDescent="0.2">
      <c r="A92" s="103"/>
      <c r="B92" s="105"/>
      <c r="C92" s="10" t="s">
        <v>97</v>
      </c>
      <c r="D92" s="77"/>
      <c r="E92" s="53"/>
      <c r="F92" s="53"/>
      <c r="G92" s="53"/>
    </row>
    <row r="93" spans="1:7" x14ac:dyDescent="0.2">
      <c r="A93" s="103"/>
      <c r="B93" s="105"/>
      <c r="C93" s="11" t="s">
        <v>48</v>
      </c>
      <c r="D93" s="76">
        <f>345.2+700</f>
        <v>1045.2</v>
      </c>
      <c r="E93" s="52">
        <v>315.2</v>
      </c>
      <c r="F93" s="52" t="s">
        <v>148</v>
      </c>
      <c r="G93" s="52">
        <v>315.2</v>
      </c>
    </row>
    <row r="94" spans="1:7" x14ac:dyDescent="0.2">
      <c r="A94" s="103"/>
      <c r="B94" s="105"/>
      <c r="C94" s="10" t="s">
        <v>98</v>
      </c>
      <c r="D94" s="77"/>
      <c r="E94" s="53"/>
      <c r="F94" s="53"/>
      <c r="G94" s="53"/>
    </row>
    <row r="95" spans="1:7" x14ac:dyDescent="0.2">
      <c r="A95" s="103"/>
      <c r="B95" s="105"/>
      <c r="C95" s="11" t="s">
        <v>51</v>
      </c>
      <c r="D95" s="76">
        <v>4878</v>
      </c>
      <c r="E95" s="52">
        <v>94.05</v>
      </c>
      <c r="F95" s="52" t="s">
        <v>149</v>
      </c>
      <c r="G95" s="52">
        <v>94.05</v>
      </c>
    </row>
    <row r="96" spans="1:7" ht="24" x14ac:dyDescent="0.2">
      <c r="A96" s="103"/>
      <c r="B96" s="105"/>
      <c r="C96" s="10" t="s">
        <v>99</v>
      </c>
      <c r="D96" s="77"/>
      <c r="E96" s="53"/>
      <c r="F96" s="53"/>
      <c r="G96" s="53"/>
    </row>
    <row r="97" spans="1:7" x14ac:dyDescent="0.2">
      <c r="A97" s="103"/>
      <c r="B97" s="105"/>
      <c r="C97" s="11" t="s">
        <v>54</v>
      </c>
      <c r="D97" s="76">
        <v>1693</v>
      </c>
      <c r="E97" s="52">
        <v>1160.7</v>
      </c>
      <c r="F97" s="52" t="s">
        <v>150</v>
      </c>
      <c r="G97" s="52">
        <v>1160.7</v>
      </c>
    </row>
    <row r="98" spans="1:7" ht="24" x14ac:dyDescent="0.2">
      <c r="A98" s="103"/>
      <c r="B98" s="105"/>
      <c r="C98" s="10" t="s">
        <v>100</v>
      </c>
      <c r="D98" s="77"/>
      <c r="E98" s="53"/>
      <c r="F98" s="53"/>
      <c r="G98" s="53"/>
    </row>
    <row r="99" spans="1:7" x14ac:dyDescent="0.2">
      <c r="A99" s="103"/>
      <c r="B99" s="105"/>
      <c r="C99" s="11" t="s">
        <v>108</v>
      </c>
      <c r="D99" s="76">
        <v>495</v>
      </c>
      <c r="E99" s="52">
        <v>0</v>
      </c>
      <c r="F99" s="52" t="s">
        <v>152</v>
      </c>
      <c r="G99" s="52">
        <v>0</v>
      </c>
    </row>
    <row r="100" spans="1:7" ht="36" x14ac:dyDescent="0.2">
      <c r="A100" s="103"/>
      <c r="B100" s="105"/>
      <c r="C100" s="10" t="s">
        <v>151</v>
      </c>
      <c r="D100" s="77"/>
      <c r="E100" s="53"/>
      <c r="F100" s="53"/>
      <c r="G100" s="53"/>
    </row>
    <row r="101" spans="1:7" x14ac:dyDescent="0.2">
      <c r="A101" s="103"/>
      <c r="B101" s="105"/>
      <c r="C101" s="20" t="s">
        <v>63</v>
      </c>
      <c r="D101" s="66">
        <f>D103+D105+D107+D109+D111+D113+D115+D117+D119+D121+D123+D125+D127+D129+D131+D133+D135+D137+D139+D141+D143+D145</f>
        <v>30808</v>
      </c>
      <c r="E101" s="66">
        <f>E103+E105+E107+E109+E111+E113+E115+E117+E119+E121+E123+E125+E127+E129+E131+E133+E135+E137+E139+E141+E143+E145</f>
        <v>11227.600000000002</v>
      </c>
      <c r="F101" s="68" t="s">
        <v>153</v>
      </c>
      <c r="G101" s="66">
        <f>G103+G105+G107+G109+G111+G113+G115+G117+G119+G121+G123+G125+G127+G129+G131+G133+G135+G137+G139+G141+G143+G145</f>
        <v>11227.600000000002</v>
      </c>
    </row>
    <row r="102" spans="1:7" ht="48" x14ac:dyDescent="0.2">
      <c r="A102" s="103"/>
      <c r="B102" s="105"/>
      <c r="C102" s="21" t="s">
        <v>101</v>
      </c>
      <c r="D102" s="67"/>
      <c r="E102" s="67"/>
      <c r="F102" s="69"/>
      <c r="G102" s="67"/>
    </row>
    <row r="103" spans="1:7" x14ac:dyDescent="0.2">
      <c r="A103" s="103"/>
      <c r="B103" s="105"/>
      <c r="C103" s="11" t="s">
        <v>42</v>
      </c>
      <c r="D103" s="76">
        <v>650</v>
      </c>
      <c r="E103" s="52">
        <v>650</v>
      </c>
      <c r="F103" s="52" t="s">
        <v>154</v>
      </c>
      <c r="G103" s="52">
        <v>650</v>
      </c>
    </row>
    <row r="104" spans="1:7" x14ac:dyDescent="0.2">
      <c r="A104" s="103"/>
      <c r="B104" s="105"/>
      <c r="C104" s="10" t="s">
        <v>102</v>
      </c>
      <c r="D104" s="77"/>
      <c r="E104" s="53"/>
      <c r="F104" s="53"/>
      <c r="G104" s="53"/>
    </row>
    <row r="105" spans="1:7" x14ac:dyDescent="0.2">
      <c r="A105" s="103"/>
      <c r="B105" s="105"/>
      <c r="C105" s="11" t="s">
        <v>18</v>
      </c>
      <c r="D105" s="76">
        <v>850</v>
      </c>
      <c r="E105" s="52">
        <v>850</v>
      </c>
      <c r="F105" s="52" t="s">
        <v>155</v>
      </c>
      <c r="G105" s="52">
        <v>850</v>
      </c>
    </row>
    <row r="106" spans="1:7" x14ac:dyDescent="0.2">
      <c r="A106" s="103"/>
      <c r="B106" s="105"/>
      <c r="C106" s="10" t="s">
        <v>103</v>
      </c>
      <c r="D106" s="77"/>
      <c r="E106" s="53"/>
      <c r="F106" s="53"/>
      <c r="G106" s="53"/>
    </row>
    <row r="107" spans="1:7" x14ac:dyDescent="0.2">
      <c r="A107" s="103"/>
      <c r="B107" s="105"/>
      <c r="C107" s="11" t="s">
        <v>45</v>
      </c>
      <c r="D107" s="76">
        <v>900</v>
      </c>
      <c r="E107" s="52">
        <v>898.68999999999994</v>
      </c>
      <c r="F107" s="52" t="s">
        <v>156</v>
      </c>
      <c r="G107" s="52">
        <v>898.68999999999994</v>
      </c>
    </row>
    <row r="108" spans="1:7" x14ac:dyDescent="0.2">
      <c r="A108" s="103"/>
      <c r="B108" s="105"/>
      <c r="C108" s="10" t="s">
        <v>104</v>
      </c>
      <c r="D108" s="77"/>
      <c r="E108" s="53"/>
      <c r="F108" s="53"/>
      <c r="G108" s="53"/>
    </row>
    <row r="109" spans="1:7" x14ac:dyDescent="0.2">
      <c r="A109" s="103"/>
      <c r="B109" s="105"/>
      <c r="C109" s="11" t="s">
        <v>48</v>
      </c>
      <c r="D109" s="76">
        <v>500</v>
      </c>
      <c r="E109" s="52">
        <v>494.28000000000003</v>
      </c>
      <c r="F109" s="52" t="s">
        <v>157</v>
      </c>
      <c r="G109" s="52">
        <v>494.28000000000003</v>
      </c>
    </row>
    <row r="110" spans="1:7" x14ac:dyDescent="0.2">
      <c r="A110" s="103"/>
      <c r="B110" s="105"/>
      <c r="C110" s="10" t="s">
        <v>105</v>
      </c>
      <c r="D110" s="77"/>
      <c r="E110" s="53"/>
      <c r="F110" s="53"/>
      <c r="G110" s="53"/>
    </row>
    <row r="111" spans="1:7" x14ac:dyDescent="0.2">
      <c r="A111" s="103"/>
      <c r="B111" s="105"/>
      <c r="C111" s="11" t="s">
        <v>51</v>
      </c>
      <c r="D111" s="76">
        <v>4794.5</v>
      </c>
      <c r="E111" s="52">
        <v>4794.43</v>
      </c>
      <c r="F111" s="52" t="s">
        <v>158</v>
      </c>
      <c r="G111" s="52">
        <v>4794.43</v>
      </c>
    </row>
    <row r="112" spans="1:7" x14ac:dyDescent="0.2">
      <c r="A112" s="103"/>
      <c r="B112" s="105"/>
      <c r="C112" s="10" t="s">
        <v>106</v>
      </c>
      <c r="D112" s="77"/>
      <c r="E112" s="53"/>
      <c r="F112" s="53"/>
      <c r="G112" s="53"/>
    </row>
    <row r="113" spans="1:7" x14ac:dyDescent="0.2">
      <c r="A113" s="103"/>
      <c r="B113" s="105"/>
      <c r="C113" s="11" t="s">
        <v>54</v>
      </c>
      <c r="D113" s="76">
        <v>30</v>
      </c>
      <c r="E113" s="52">
        <v>30</v>
      </c>
      <c r="F113" s="52" t="s">
        <v>159</v>
      </c>
      <c r="G113" s="52">
        <v>30</v>
      </c>
    </row>
    <row r="114" spans="1:7" x14ac:dyDescent="0.2">
      <c r="A114" s="103"/>
      <c r="B114" s="105"/>
      <c r="C114" s="10" t="s">
        <v>107</v>
      </c>
      <c r="D114" s="77"/>
      <c r="E114" s="53"/>
      <c r="F114" s="53"/>
      <c r="G114" s="53"/>
    </row>
    <row r="115" spans="1:7" x14ac:dyDescent="0.2">
      <c r="A115" s="103"/>
      <c r="B115" s="105"/>
      <c r="C115" s="11" t="s">
        <v>108</v>
      </c>
      <c r="D115" s="76">
        <v>650</v>
      </c>
      <c r="E115" s="52">
        <v>650</v>
      </c>
      <c r="F115" s="52" t="s">
        <v>160</v>
      </c>
      <c r="G115" s="52">
        <v>650</v>
      </c>
    </row>
    <row r="116" spans="1:7" x14ac:dyDescent="0.2">
      <c r="A116" s="103"/>
      <c r="B116" s="105"/>
      <c r="C116" s="10" t="s">
        <v>109</v>
      </c>
      <c r="D116" s="77"/>
      <c r="E116" s="53"/>
      <c r="F116" s="53"/>
      <c r="G116" s="53"/>
    </row>
    <row r="117" spans="1:7" x14ac:dyDescent="0.2">
      <c r="A117" s="103"/>
      <c r="B117" s="105"/>
      <c r="C117" s="11" t="s">
        <v>110</v>
      </c>
      <c r="D117" s="76">
        <v>350</v>
      </c>
      <c r="E117" s="52">
        <v>350</v>
      </c>
      <c r="F117" s="52" t="s">
        <v>161</v>
      </c>
      <c r="G117" s="52">
        <v>350</v>
      </c>
    </row>
    <row r="118" spans="1:7" x14ac:dyDescent="0.2">
      <c r="A118" s="103"/>
      <c r="B118" s="105"/>
      <c r="C118" s="10" t="s">
        <v>111</v>
      </c>
      <c r="D118" s="77"/>
      <c r="E118" s="53"/>
      <c r="F118" s="53"/>
      <c r="G118" s="53"/>
    </row>
    <row r="119" spans="1:7" x14ac:dyDescent="0.2">
      <c r="A119" s="103"/>
      <c r="B119" s="105"/>
      <c r="C119" s="11" t="s">
        <v>112</v>
      </c>
      <c r="D119" s="76">
        <v>600</v>
      </c>
      <c r="E119" s="52">
        <v>580</v>
      </c>
      <c r="F119" s="52" t="s">
        <v>162</v>
      </c>
      <c r="G119" s="52">
        <v>580</v>
      </c>
    </row>
    <row r="120" spans="1:7" x14ac:dyDescent="0.2">
      <c r="A120" s="103"/>
      <c r="B120" s="105"/>
      <c r="C120" s="10" t="s">
        <v>113</v>
      </c>
      <c r="D120" s="77"/>
      <c r="E120" s="53"/>
      <c r="F120" s="53"/>
      <c r="G120" s="53"/>
    </row>
    <row r="121" spans="1:7" x14ac:dyDescent="0.2">
      <c r="A121" s="103"/>
      <c r="B121" s="105"/>
      <c r="C121" s="11" t="s">
        <v>114</v>
      </c>
      <c r="D121" s="76">
        <v>7050</v>
      </c>
      <c r="E121" s="52">
        <v>70</v>
      </c>
      <c r="F121" s="52" t="s">
        <v>163</v>
      </c>
      <c r="G121" s="52">
        <v>70</v>
      </c>
    </row>
    <row r="122" spans="1:7" x14ac:dyDescent="0.2">
      <c r="A122" s="103"/>
      <c r="B122" s="105"/>
      <c r="C122" s="10" t="s">
        <v>115</v>
      </c>
      <c r="D122" s="77"/>
      <c r="E122" s="53"/>
      <c r="F122" s="53"/>
      <c r="G122" s="53"/>
    </row>
    <row r="123" spans="1:7" x14ac:dyDescent="0.2">
      <c r="A123" s="103"/>
      <c r="B123" s="105"/>
      <c r="C123" s="11" t="s">
        <v>116</v>
      </c>
      <c r="D123" s="54">
        <v>450</v>
      </c>
      <c r="E123" s="52">
        <v>0</v>
      </c>
      <c r="F123" s="52" t="s">
        <v>148</v>
      </c>
      <c r="G123" s="52">
        <v>0</v>
      </c>
    </row>
    <row r="124" spans="1:7" x14ac:dyDescent="0.2">
      <c r="A124" s="103"/>
      <c r="B124" s="105"/>
      <c r="C124" s="10" t="s">
        <v>117</v>
      </c>
      <c r="D124" s="55"/>
      <c r="E124" s="53"/>
      <c r="F124" s="53"/>
      <c r="G124" s="53"/>
    </row>
    <row r="125" spans="1:7" x14ac:dyDescent="0.2">
      <c r="A125" s="103"/>
      <c r="B125" s="105"/>
      <c r="C125" s="11" t="s">
        <v>118</v>
      </c>
      <c r="D125" s="76">
        <v>400</v>
      </c>
      <c r="E125" s="52">
        <v>0</v>
      </c>
      <c r="F125" s="52" t="s">
        <v>148</v>
      </c>
      <c r="G125" s="52">
        <v>0</v>
      </c>
    </row>
    <row r="126" spans="1:7" x14ac:dyDescent="0.2">
      <c r="A126" s="103"/>
      <c r="B126" s="105"/>
      <c r="C126" s="10" t="s">
        <v>119</v>
      </c>
      <c r="D126" s="77"/>
      <c r="E126" s="53"/>
      <c r="F126" s="53"/>
      <c r="G126" s="53"/>
    </row>
    <row r="127" spans="1:7" x14ac:dyDescent="0.2">
      <c r="A127" s="103"/>
      <c r="B127" s="105"/>
      <c r="C127" s="11" t="s">
        <v>120</v>
      </c>
      <c r="D127" s="76">
        <v>480</v>
      </c>
      <c r="E127" s="52">
        <v>0</v>
      </c>
      <c r="F127" s="52" t="s">
        <v>148</v>
      </c>
      <c r="G127" s="52">
        <v>0</v>
      </c>
    </row>
    <row r="128" spans="1:7" x14ac:dyDescent="0.2">
      <c r="A128" s="103"/>
      <c r="B128" s="105"/>
      <c r="C128" s="10" t="s">
        <v>121</v>
      </c>
      <c r="D128" s="77"/>
      <c r="E128" s="53"/>
      <c r="F128" s="53"/>
      <c r="G128" s="53"/>
    </row>
    <row r="129" spans="1:7" x14ac:dyDescent="0.2">
      <c r="A129" s="103"/>
      <c r="B129" s="105"/>
      <c r="C129" s="11" t="s">
        <v>122</v>
      </c>
      <c r="D129" s="76">
        <v>450</v>
      </c>
      <c r="E129" s="52">
        <v>0</v>
      </c>
      <c r="F129" s="52" t="s">
        <v>148</v>
      </c>
      <c r="G129" s="52">
        <v>0</v>
      </c>
    </row>
    <row r="130" spans="1:7" x14ac:dyDescent="0.2">
      <c r="A130" s="103"/>
      <c r="B130" s="105"/>
      <c r="C130" s="10" t="s">
        <v>123</v>
      </c>
      <c r="D130" s="77"/>
      <c r="E130" s="53"/>
      <c r="F130" s="53"/>
      <c r="G130" s="53"/>
    </row>
    <row r="131" spans="1:7" x14ac:dyDescent="0.2">
      <c r="A131" s="103"/>
      <c r="B131" s="105"/>
      <c r="C131" s="11" t="s">
        <v>124</v>
      </c>
      <c r="D131" s="76">
        <v>6907</v>
      </c>
      <c r="E131" s="52">
        <v>0</v>
      </c>
      <c r="F131" s="52" t="s">
        <v>148</v>
      </c>
      <c r="G131" s="52">
        <v>0</v>
      </c>
    </row>
    <row r="132" spans="1:7" x14ac:dyDescent="0.2">
      <c r="A132" s="103"/>
      <c r="B132" s="105"/>
      <c r="C132" s="10" t="s">
        <v>125</v>
      </c>
      <c r="D132" s="77"/>
      <c r="E132" s="53"/>
      <c r="F132" s="53"/>
      <c r="G132" s="53"/>
    </row>
    <row r="133" spans="1:7" x14ac:dyDescent="0.2">
      <c r="A133" s="103"/>
      <c r="B133" s="105"/>
      <c r="C133" s="11" t="s">
        <v>126</v>
      </c>
      <c r="D133" s="76">
        <v>0</v>
      </c>
      <c r="E133" s="52">
        <v>0</v>
      </c>
      <c r="F133" s="52" t="s">
        <v>67</v>
      </c>
      <c r="G133" s="52">
        <v>0</v>
      </c>
    </row>
    <row r="134" spans="1:7" ht="24" x14ac:dyDescent="0.2">
      <c r="A134" s="103"/>
      <c r="B134" s="105"/>
      <c r="C134" s="10" t="s">
        <v>127</v>
      </c>
      <c r="D134" s="77"/>
      <c r="E134" s="53"/>
      <c r="F134" s="53"/>
      <c r="G134" s="53"/>
    </row>
    <row r="135" spans="1:7" x14ac:dyDescent="0.2">
      <c r="A135" s="103"/>
      <c r="B135" s="105"/>
      <c r="C135" s="11" t="s">
        <v>128</v>
      </c>
      <c r="D135" s="76">
        <v>50</v>
      </c>
      <c r="E135" s="52">
        <v>0</v>
      </c>
      <c r="F135" s="52" t="s">
        <v>148</v>
      </c>
      <c r="G135" s="52">
        <v>0</v>
      </c>
    </row>
    <row r="136" spans="1:7" ht="24" x14ac:dyDescent="0.2">
      <c r="A136" s="103"/>
      <c r="B136" s="105"/>
      <c r="C136" s="10" t="s">
        <v>129</v>
      </c>
      <c r="D136" s="77"/>
      <c r="E136" s="53"/>
      <c r="F136" s="53"/>
      <c r="G136" s="53"/>
    </row>
    <row r="137" spans="1:7" x14ac:dyDescent="0.2">
      <c r="A137" s="103"/>
      <c r="B137" s="105"/>
      <c r="C137" s="11" t="s">
        <v>130</v>
      </c>
      <c r="D137" s="76">
        <v>0</v>
      </c>
      <c r="E137" s="52">
        <v>0</v>
      </c>
      <c r="F137" s="52" t="s">
        <v>67</v>
      </c>
      <c r="G137" s="52">
        <v>0</v>
      </c>
    </row>
    <row r="138" spans="1:7" x14ac:dyDescent="0.2">
      <c r="A138" s="103"/>
      <c r="B138" s="105"/>
      <c r="C138" s="10" t="s">
        <v>131</v>
      </c>
      <c r="D138" s="77"/>
      <c r="E138" s="53"/>
      <c r="F138" s="53"/>
      <c r="G138" s="53"/>
    </row>
    <row r="139" spans="1:7" x14ac:dyDescent="0.2">
      <c r="A139" s="103"/>
      <c r="B139" s="105"/>
      <c r="C139" s="11" t="s">
        <v>132</v>
      </c>
      <c r="D139" s="76">
        <v>550</v>
      </c>
      <c r="E139" s="52">
        <v>550</v>
      </c>
      <c r="F139" s="52" t="s">
        <v>165</v>
      </c>
      <c r="G139" s="52">
        <v>550</v>
      </c>
    </row>
    <row r="140" spans="1:7" x14ac:dyDescent="0.2">
      <c r="A140" s="103"/>
      <c r="B140" s="105"/>
      <c r="C140" s="10" t="s">
        <v>164</v>
      </c>
      <c r="D140" s="77"/>
      <c r="E140" s="53"/>
      <c r="F140" s="53"/>
      <c r="G140" s="53"/>
    </row>
    <row r="141" spans="1:7" x14ac:dyDescent="0.2">
      <c r="A141" s="103"/>
      <c r="B141" s="105"/>
      <c r="C141" s="11" t="s">
        <v>166</v>
      </c>
      <c r="D141" s="76">
        <v>310</v>
      </c>
      <c r="E141" s="52">
        <v>0</v>
      </c>
      <c r="F141" s="52" t="s">
        <v>168</v>
      </c>
      <c r="G141" s="52">
        <v>0</v>
      </c>
    </row>
    <row r="142" spans="1:7" x14ac:dyDescent="0.2">
      <c r="A142" s="103"/>
      <c r="B142" s="105"/>
      <c r="C142" s="10" t="s">
        <v>167</v>
      </c>
      <c r="D142" s="77"/>
      <c r="E142" s="53"/>
      <c r="F142" s="53"/>
      <c r="G142" s="53"/>
    </row>
    <row r="143" spans="1:7" x14ac:dyDescent="0.2">
      <c r="A143" s="103"/>
      <c r="B143" s="105"/>
      <c r="C143" s="11" t="s">
        <v>169</v>
      </c>
      <c r="D143" s="76">
        <v>2836.5</v>
      </c>
      <c r="E143" s="52">
        <v>1310.2</v>
      </c>
      <c r="F143" s="52" t="s">
        <v>170</v>
      </c>
      <c r="G143" s="52">
        <v>1310.2</v>
      </c>
    </row>
    <row r="144" spans="1:7" x14ac:dyDescent="0.2">
      <c r="A144" s="103"/>
      <c r="B144" s="105"/>
      <c r="C144" s="10" t="s">
        <v>133</v>
      </c>
      <c r="D144" s="77"/>
      <c r="E144" s="53"/>
      <c r="F144" s="53"/>
      <c r="G144" s="53"/>
    </row>
    <row r="145" spans="1:7" x14ac:dyDescent="0.2">
      <c r="A145" s="103"/>
      <c r="B145" s="105"/>
      <c r="C145" s="11" t="s">
        <v>171</v>
      </c>
      <c r="D145" s="76">
        <v>2000</v>
      </c>
      <c r="E145" s="52">
        <v>0</v>
      </c>
      <c r="F145" s="52" t="s">
        <v>148</v>
      </c>
      <c r="G145" s="52">
        <v>0</v>
      </c>
    </row>
    <row r="146" spans="1:7" ht="24" x14ac:dyDescent="0.2">
      <c r="A146" s="103"/>
      <c r="B146" s="105"/>
      <c r="C146" s="10" t="s">
        <v>172</v>
      </c>
      <c r="D146" s="77"/>
      <c r="E146" s="53"/>
      <c r="F146" s="53"/>
      <c r="G146" s="53"/>
    </row>
    <row r="147" spans="1:7" x14ac:dyDescent="0.2">
      <c r="A147" s="103"/>
      <c r="B147" s="105"/>
      <c r="C147" s="20" t="s">
        <v>72</v>
      </c>
      <c r="D147" s="66">
        <f>D149+D151</f>
        <v>17017.099999999999</v>
      </c>
      <c r="E147" s="66">
        <f>E149+E151</f>
        <v>9015.9</v>
      </c>
      <c r="F147" s="68" t="s">
        <v>173</v>
      </c>
      <c r="G147" s="66">
        <f>G149+G151</f>
        <v>9015.9</v>
      </c>
    </row>
    <row r="148" spans="1:7" ht="72" x14ac:dyDescent="0.2">
      <c r="A148" s="103"/>
      <c r="B148" s="105"/>
      <c r="C148" s="21" t="s">
        <v>180</v>
      </c>
      <c r="D148" s="67"/>
      <c r="E148" s="67"/>
      <c r="F148" s="69"/>
      <c r="G148" s="67"/>
    </row>
    <row r="149" spans="1:7" x14ac:dyDescent="0.2">
      <c r="A149" s="103"/>
      <c r="B149" s="105"/>
      <c r="C149" s="11" t="s">
        <v>42</v>
      </c>
      <c r="D149" s="76">
        <v>9015.9</v>
      </c>
      <c r="E149" s="52">
        <v>9015.9</v>
      </c>
      <c r="F149" s="52" t="s">
        <v>174</v>
      </c>
      <c r="G149" s="52">
        <v>9015.9</v>
      </c>
    </row>
    <row r="150" spans="1:7" ht="60" x14ac:dyDescent="0.2">
      <c r="A150" s="103"/>
      <c r="B150" s="105"/>
      <c r="C150" s="10" t="s">
        <v>134</v>
      </c>
      <c r="D150" s="77"/>
      <c r="E150" s="53"/>
      <c r="F150" s="53"/>
      <c r="G150" s="53"/>
    </row>
    <row r="151" spans="1:7" x14ac:dyDescent="0.2">
      <c r="A151" s="103"/>
      <c r="B151" s="105"/>
      <c r="C151" s="11" t="s">
        <v>18</v>
      </c>
      <c r="D151" s="76">
        <v>8001.2</v>
      </c>
      <c r="E151" s="52">
        <v>0</v>
      </c>
      <c r="F151" s="52" t="s">
        <v>148</v>
      </c>
      <c r="G151" s="52">
        <v>0</v>
      </c>
    </row>
    <row r="152" spans="1:7" ht="60" x14ac:dyDescent="0.2">
      <c r="A152" s="103"/>
      <c r="B152" s="105"/>
      <c r="C152" s="10" t="s">
        <v>175</v>
      </c>
      <c r="D152" s="77"/>
      <c r="E152" s="53"/>
      <c r="F152" s="53"/>
      <c r="G152" s="53"/>
    </row>
    <row r="153" spans="1:7" x14ac:dyDescent="0.2">
      <c r="A153" s="103"/>
      <c r="B153" s="105"/>
      <c r="C153" s="20" t="s">
        <v>135</v>
      </c>
      <c r="D153" s="66">
        <f>D155+D157+D159+D161</f>
        <v>4310.7</v>
      </c>
      <c r="E153" s="66">
        <f>E155+E157+E159+E161</f>
        <v>1961.06</v>
      </c>
      <c r="F153" s="68" t="s">
        <v>176</v>
      </c>
      <c r="G153" s="66">
        <f>G155+G157+G159+G161</f>
        <v>1961.06</v>
      </c>
    </row>
    <row r="154" spans="1:7" ht="24" x14ac:dyDescent="0.2">
      <c r="A154" s="103"/>
      <c r="B154" s="105"/>
      <c r="C154" s="21" t="s">
        <v>179</v>
      </c>
      <c r="D154" s="67"/>
      <c r="E154" s="67"/>
      <c r="F154" s="69"/>
      <c r="G154" s="67"/>
    </row>
    <row r="155" spans="1:7" x14ac:dyDescent="0.2">
      <c r="A155" s="103"/>
      <c r="B155" s="105"/>
      <c r="C155" s="11" t="s">
        <v>42</v>
      </c>
      <c r="D155" s="76">
        <v>4300.5</v>
      </c>
      <c r="E155" s="52">
        <v>1956.06</v>
      </c>
      <c r="F155" s="52" t="s">
        <v>177</v>
      </c>
      <c r="G155" s="52">
        <v>1956.06</v>
      </c>
    </row>
    <row r="156" spans="1:7" ht="24" x14ac:dyDescent="0.2">
      <c r="A156" s="103"/>
      <c r="B156" s="105"/>
      <c r="C156" s="10" t="s">
        <v>136</v>
      </c>
      <c r="D156" s="77"/>
      <c r="E156" s="53"/>
      <c r="F156" s="53"/>
      <c r="G156" s="53"/>
    </row>
    <row r="157" spans="1:7" x14ac:dyDescent="0.2">
      <c r="A157" s="103"/>
      <c r="B157" s="105"/>
      <c r="C157" s="11" t="s">
        <v>18</v>
      </c>
      <c r="D157" s="76">
        <v>10.199999999999999</v>
      </c>
      <c r="E157" s="52">
        <v>5</v>
      </c>
      <c r="F157" s="52" t="s">
        <v>178</v>
      </c>
      <c r="G157" s="52">
        <v>5</v>
      </c>
    </row>
    <row r="158" spans="1:7" ht="24" x14ac:dyDescent="0.2">
      <c r="A158" s="103"/>
      <c r="B158" s="105"/>
      <c r="C158" s="10" t="s">
        <v>137</v>
      </c>
      <c r="D158" s="77"/>
      <c r="E158" s="53"/>
      <c r="F158" s="53"/>
      <c r="G158" s="53"/>
    </row>
    <row r="159" spans="1:7" x14ac:dyDescent="0.2">
      <c r="A159" s="103"/>
      <c r="B159" s="105"/>
      <c r="C159" s="11" t="s">
        <v>45</v>
      </c>
      <c r="D159" s="76">
        <v>0</v>
      </c>
      <c r="E159" s="52">
        <v>0</v>
      </c>
      <c r="F159" s="52" t="s">
        <v>67</v>
      </c>
      <c r="G159" s="52">
        <v>0</v>
      </c>
    </row>
    <row r="160" spans="1:7" ht="48" x14ac:dyDescent="0.2">
      <c r="A160" s="103"/>
      <c r="B160" s="105"/>
      <c r="C160" s="10" t="s">
        <v>138</v>
      </c>
      <c r="D160" s="77"/>
      <c r="E160" s="53"/>
      <c r="F160" s="53"/>
      <c r="G160" s="53"/>
    </row>
    <row r="161" spans="1:7" x14ac:dyDescent="0.2">
      <c r="A161" s="103"/>
      <c r="B161" s="105"/>
      <c r="C161" s="11" t="s">
        <v>48</v>
      </c>
      <c r="D161" s="76">
        <v>0</v>
      </c>
      <c r="E161" s="52">
        <v>0</v>
      </c>
      <c r="F161" s="52" t="s">
        <v>67</v>
      </c>
      <c r="G161" s="52">
        <v>0</v>
      </c>
    </row>
    <row r="162" spans="1:7" ht="36" x14ac:dyDescent="0.2">
      <c r="A162" s="103"/>
      <c r="B162" s="105"/>
      <c r="C162" s="3" t="s">
        <v>139</v>
      </c>
      <c r="D162" s="77"/>
      <c r="E162" s="53"/>
      <c r="F162" s="53"/>
      <c r="G162" s="53"/>
    </row>
    <row r="163" spans="1:7" x14ac:dyDescent="0.2">
      <c r="A163" s="103"/>
      <c r="B163" s="104"/>
      <c r="C163" s="22" t="s">
        <v>82</v>
      </c>
      <c r="D163" s="27">
        <f>D153+D147+D101+D85+D75</f>
        <v>147366.90000000002</v>
      </c>
      <c r="E163" s="27">
        <f>E153+E147+E101+E85+E75</f>
        <v>56870.41</v>
      </c>
      <c r="F163" s="27"/>
      <c r="G163" s="27">
        <f>G153+G147+G101+G85+G75</f>
        <v>56870.41</v>
      </c>
    </row>
    <row r="164" spans="1:7" x14ac:dyDescent="0.2">
      <c r="A164" s="59">
        <v>3</v>
      </c>
      <c r="B164" s="114" t="s">
        <v>303</v>
      </c>
      <c r="C164" s="20" t="s">
        <v>15</v>
      </c>
      <c r="D164" s="66">
        <f>D166+D168+D170+D172+D174+D176+D178+D180+D182+D184+D186+D188+D190+D192+D194+D196+D198+D200+D202+D204+D206+D208+D210+D212+D214+D216+D218+D220</f>
        <v>6341.0999999999995</v>
      </c>
      <c r="E164" s="66">
        <f>E166+E168+E170+E172+E174+E176+E178+E180+E182+E184+E186+E188+E190+E192+E194+E196+E198+E200+E202+E204+E206+E208+E210+E212+E214+E216+E218+E220</f>
        <v>2806.51</v>
      </c>
      <c r="F164" s="68" t="s">
        <v>304</v>
      </c>
      <c r="G164" s="66">
        <f>G166+G168+G170+G172+G174+G176+G178+G180+G182+G184+G186+G188+G190+G192+G194+G196+G198+G200+G202+G204+G206+G208+G210+G212+G214+G216+G218+G220</f>
        <v>2806.51</v>
      </c>
    </row>
    <row r="165" spans="1:7" ht="36" x14ac:dyDescent="0.2">
      <c r="A165" s="60"/>
      <c r="B165" s="115"/>
      <c r="C165" s="21" t="s">
        <v>305</v>
      </c>
      <c r="D165" s="67"/>
      <c r="E165" s="67"/>
      <c r="F165" s="69"/>
      <c r="G165" s="67"/>
    </row>
    <row r="166" spans="1:7" x14ac:dyDescent="0.2">
      <c r="A166" s="60"/>
      <c r="B166" s="115"/>
      <c r="C166" s="11" t="s">
        <v>42</v>
      </c>
      <c r="D166" s="76">
        <v>100</v>
      </c>
      <c r="E166" s="52">
        <v>100</v>
      </c>
      <c r="F166" s="52" t="s">
        <v>182</v>
      </c>
      <c r="G166" s="52">
        <v>100</v>
      </c>
    </row>
    <row r="167" spans="1:7" ht="24" x14ac:dyDescent="0.2">
      <c r="A167" s="60"/>
      <c r="B167" s="115"/>
      <c r="C167" s="10" t="s">
        <v>181</v>
      </c>
      <c r="D167" s="77"/>
      <c r="E167" s="53"/>
      <c r="F167" s="53"/>
      <c r="G167" s="53"/>
    </row>
    <row r="168" spans="1:7" x14ac:dyDescent="0.2">
      <c r="A168" s="60"/>
      <c r="B168" s="115"/>
      <c r="C168" s="11" t="s">
        <v>18</v>
      </c>
      <c r="D168" s="76">
        <v>150</v>
      </c>
      <c r="E168" s="52">
        <v>78.400000000000006</v>
      </c>
      <c r="F168" s="52" t="s">
        <v>184</v>
      </c>
      <c r="G168" s="52">
        <v>78.400000000000006</v>
      </c>
    </row>
    <row r="169" spans="1:7" ht="60" x14ac:dyDescent="0.2">
      <c r="A169" s="60"/>
      <c r="B169" s="115"/>
      <c r="C169" s="10" t="s">
        <v>183</v>
      </c>
      <c r="D169" s="77"/>
      <c r="E169" s="53"/>
      <c r="F169" s="53"/>
      <c r="G169" s="53"/>
    </row>
    <row r="170" spans="1:7" x14ac:dyDescent="0.2">
      <c r="A170" s="60"/>
      <c r="B170" s="115"/>
      <c r="C170" s="11" t="s">
        <v>45</v>
      </c>
      <c r="D170" s="76">
        <v>70</v>
      </c>
      <c r="E170" s="52">
        <v>0</v>
      </c>
      <c r="F170" s="52" t="s">
        <v>186</v>
      </c>
      <c r="G170" s="52">
        <v>0</v>
      </c>
    </row>
    <row r="171" spans="1:7" ht="48" x14ac:dyDescent="0.2">
      <c r="A171" s="60"/>
      <c r="B171" s="115"/>
      <c r="C171" s="10" t="s">
        <v>185</v>
      </c>
      <c r="D171" s="77"/>
      <c r="E171" s="53"/>
      <c r="F171" s="53"/>
      <c r="G171" s="53"/>
    </row>
    <row r="172" spans="1:7" x14ac:dyDescent="0.2">
      <c r="A172" s="60"/>
      <c r="B172" s="115"/>
      <c r="C172" s="11" t="s">
        <v>48</v>
      </c>
      <c r="D172" s="76">
        <v>40</v>
      </c>
      <c r="E172" s="52">
        <v>0</v>
      </c>
      <c r="F172" s="52" t="s">
        <v>186</v>
      </c>
      <c r="G172" s="52">
        <v>0</v>
      </c>
    </row>
    <row r="173" spans="1:7" x14ac:dyDescent="0.2">
      <c r="A173" s="60"/>
      <c r="B173" s="115"/>
      <c r="C173" s="10" t="s">
        <v>187</v>
      </c>
      <c r="D173" s="77"/>
      <c r="E173" s="53"/>
      <c r="F173" s="53"/>
      <c r="G173" s="53"/>
    </row>
    <row r="174" spans="1:7" x14ac:dyDescent="0.2">
      <c r="A174" s="60"/>
      <c r="B174" s="115"/>
      <c r="C174" s="11" t="s">
        <v>51</v>
      </c>
      <c r="D174" s="76">
        <v>60</v>
      </c>
      <c r="E174" s="52">
        <v>0</v>
      </c>
      <c r="F174" s="52" t="s">
        <v>189</v>
      </c>
      <c r="G174" s="52">
        <v>0</v>
      </c>
    </row>
    <row r="175" spans="1:7" x14ac:dyDescent="0.2">
      <c r="A175" s="60"/>
      <c r="B175" s="115"/>
      <c r="C175" s="10" t="s">
        <v>188</v>
      </c>
      <c r="D175" s="77"/>
      <c r="E175" s="53"/>
      <c r="F175" s="53"/>
      <c r="G175" s="53"/>
    </row>
    <row r="176" spans="1:7" x14ac:dyDescent="0.2">
      <c r="A176" s="60"/>
      <c r="B176" s="115"/>
      <c r="C176" s="11" t="s">
        <v>54</v>
      </c>
      <c r="D176" s="76">
        <v>0</v>
      </c>
      <c r="E176" s="52">
        <v>0</v>
      </c>
      <c r="F176" s="52" t="s">
        <v>189</v>
      </c>
      <c r="G176" s="52">
        <v>0</v>
      </c>
    </row>
    <row r="177" spans="1:7" ht="24" x14ac:dyDescent="0.2">
      <c r="A177" s="60"/>
      <c r="B177" s="115"/>
      <c r="C177" s="10" t="s">
        <v>190</v>
      </c>
      <c r="D177" s="77"/>
      <c r="E177" s="53"/>
      <c r="F177" s="53"/>
      <c r="G177" s="53"/>
    </row>
    <row r="178" spans="1:7" x14ac:dyDescent="0.2">
      <c r="A178" s="60"/>
      <c r="B178" s="115"/>
      <c r="C178" s="11" t="s">
        <v>108</v>
      </c>
      <c r="D178" s="76">
        <v>0</v>
      </c>
      <c r="E178" s="52">
        <v>0</v>
      </c>
      <c r="F178" s="52" t="s">
        <v>189</v>
      </c>
      <c r="G178" s="52">
        <v>0</v>
      </c>
    </row>
    <row r="179" spans="1:7" x14ac:dyDescent="0.2">
      <c r="A179" s="60"/>
      <c r="B179" s="115"/>
      <c r="C179" s="10" t="s">
        <v>191</v>
      </c>
      <c r="D179" s="77"/>
      <c r="E179" s="53"/>
      <c r="F179" s="53"/>
      <c r="G179" s="53"/>
    </row>
    <row r="180" spans="1:7" x14ac:dyDescent="0.2">
      <c r="A180" s="60"/>
      <c r="B180" s="115"/>
      <c r="C180" s="11" t="s">
        <v>110</v>
      </c>
      <c r="D180" s="76">
        <v>0</v>
      </c>
      <c r="E180" s="52">
        <v>0</v>
      </c>
      <c r="F180" s="52" t="s">
        <v>92</v>
      </c>
      <c r="G180" s="52">
        <v>0</v>
      </c>
    </row>
    <row r="181" spans="1:7" x14ac:dyDescent="0.2">
      <c r="A181" s="60"/>
      <c r="B181" s="115"/>
      <c r="C181" s="10" t="s">
        <v>192</v>
      </c>
      <c r="D181" s="77"/>
      <c r="E181" s="53"/>
      <c r="F181" s="53"/>
      <c r="G181" s="53"/>
    </row>
    <row r="182" spans="1:7" x14ac:dyDescent="0.2">
      <c r="A182" s="60"/>
      <c r="B182" s="115"/>
      <c r="C182" s="11" t="s">
        <v>112</v>
      </c>
      <c r="D182" s="76">
        <v>0</v>
      </c>
      <c r="E182" s="52">
        <v>0</v>
      </c>
      <c r="F182" s="52" t="s">
        <v>189</v>
      </c>
      <c r="G182" s="52">
        <v>0</v>
      </c>
    </row>
    <row r="183" spans="1:7" ht="24" x14ac:dyDescent="0.2">
      <c r="A183" s="60"/>
      <c r="B183" s="115"/>
      <c r="C183" s="10" t="s">
        <v>193</v>
      </c>
      <c r="D183" s="77"/>
      <c r="E183" s="53"/>
      <c r="F183" s="53"/>
      <c r="G183" s="53"/>
    </row>
    <row r="184" spans="1:7" x14ac:dyDescent="0.2">
      <c r="A184" s="60"/>
      <c r="B184" s="115"/>
      <c r="C184" s="11" t="s">
        <v>114</v>
      </c>
      <c r="D184" s="76">
        <v>50</v>
      </c>
      <c r="E184" s="52">
        <v>0</v>
      </c>
      <c r="F184" s="52" t="s">
        <v>189</v>
      </c>
      <c r="G184" s="52">
        <v>0</v>
      </c>
    </row>
    <row r="185" spans="1:7" x14ac:dyDescent="0.2">
      <c r="A185" s="60"/>
      <c r="B185" s="115"/>
      <c r="C185" s="10" t="s">
        <v>194</v>
      </c>
      <c r="D185" s="77"/>
      <c r="E185" s="53"/>
      <c r="F185" s="53"/>
      <c r="G185" s="53"/>
    </row>
    <row r="186" spans="1:7" x14ac:dyDescent="0.2">
      <c r="A186" s="60"/>
      <c r="B186" s="115"/>
      <c r="C186" s="11" t="s">
        <v>116</v>
      </c>
      <c r="D186" s="76">
        <v>0</v>
      </c>
      <c r="E186" s="52">
        <v>0</v>
      </c>
      <c r="F186" s="52" t="s">
        <v>92</v>
      </c>
      <c r="G186" s="52">
        <v>0</v>
      </c>
    </row>
    <row r="187" spans="1:7" x14ac:dyDescent="0.2">
      <c r="A187" s="60"/>
      <c r="B187" s="115"/>
      <c r="C187" s="10" t="s">
        <v>195</v>
      </c>
      <c r="D187" s="77"/>
      <c r="E187" s="53"/>
      <c r="F187" s="53"/>
      <c r="G187" s="53"/>
    </row>
    <row r="188" spans="1:7" x14ac:dyDescent="0.2">
      <c r="A188" s="60"/>
      <c r="B188" s="115"/>
      <c r="C188" s="11" t="s">
        <v>118</v>
      </c>
      <c r="D188" s="76">
        <v>60</v>
      </c>
      <c r="E188" s="52">
        <v>0</v>
      </c>
      <c r="F188" s="52" t="s">
        <v>189</v>
      </c>
      <c r="G188" s="52">
        <v>0</v>
      </c>
    </row>
    <row r="189" spans="1:7" ht="24" x14ac:dyDescent="0.2">
      <c r="A189" s="60"/>
      <c r="B189" s="115"/>
      <c r="C189" s="10" t="s">
        <v>196</v>
      </c>
      <c r="D189" s="77"/>
      <c r="E189" s="53"/>
      <c r="F189" s="53"/>
      <c r="G189" s="53"/>
    </row>
    <row r="190" spans="1:7" x14ac:dyDescent="0.2">
      <c r="A190" s="60"/>
      <c r="B190" s="115"/>
      <c r="C190" s="11" t="s">
        <v>120</v>
      </c>
      <c r="D190" s="76">
        <v>153.6</v>
      </c>
      <c r="E190" s="52">
        <v>0</v>
      </c>
      <c r="F190" s="52" t="s">
        <v>189</v>
      </c>
      <c r="G190" s="52">
        <v>0</v>
      </c>
    </row>
    <row r="191" spans="1:7" x14ac:dyDescent="0.2">
      <c r="A191" s="60"/>
      <c r="B191" s="115"/>
      <c r="C191" s="10" t="s">
        <v>197</v>
      </c>
      <c r="D191" s="77"/>
      <c r="E191" s="53"/>
      <c r="F191" s="53"/>
      <c r="G191" s="53"/>
    </row>
    <row r="192" spans="1:7" x14ac:dyDescent="0.2">
      <c r="A192" s="60"/>
      <c r="B192" s="115"/>
      <c r="C192" s="11" t="s">
        <v>122</v>
      </c>
      <c r="D192" s="76">
        <v>0</v>
      </c>
      <c r="E192" s="52">
        <v>0</v>
      </c>
      <c r="F192" s="52" t="s">
        <v>92</v>
      </c>
      <c r="G192" s="52">
        <v>0</v>
      </c>
    </row>
    <row r="193" spans="1:7" ht="24" x14ac:dyDescent="0.2">
      <c r="A193" s="60"/>
      <c r="B193" s="115"/>
      <c r="C193" s="10" t="s">
        <v>198</v>
      </c>
      <c r="D193" s="77"/>
      <c r="E193" s="53"/>
      <c r="F193" s="53"/>
      <c r="G193" s="53"/>
    </row>
    <row r="194" spans="1:7" x14ac:dyDescent="0.2">
      <c r="A194" s="60"/>
      <c r="B194" s="115"/>
      <c r="C194" s="11" t="s">
        <v>124</v>
      </c>
      <c r="D194" s="76">
        <v>180</v>
      </c>
      <c r="E194" s="52">
        <v>160.76</v>
      </c>
      <c r="F194" s="52" t="s">
        <v>200</v>
      </c>
      <c r="G194" s="52">
        <v>160.76</v>
      </c>
    </row>
    <row r="195" spans="1:7" ht="24" x14ac:dyDescent="0.2">
      <c r="A195" s="60"/>
      <c r="B195" s="115"/>
      <c r="C195" s="10" t="s">
        <v>199</v>
      </c>
      <c r="D195" s="77"/>
      <c r="E195" s="53"/>
      <c r="F195" s="53"/>
      <c r="G195" s="53"/>
    </row>
    <row r="196" spans="1:7" x14ac:dyDescent="0.2">
      <c r="A196" s="60"/>
      <c r="B196" s="115"/>
      <c r="C196" s="11" t="s">
        <v>126</v>
      </c>
      <c r="D196" s="76">
        <v>70</v>
      </c>
      <c r="E196" s="52">
        <v>0</v>
      </c>
      <c r="F196" s="52" t="s">
        <v>189</v>
      </c>
      <c r="G196" s="52">
        <v>0</v>
      </c>
    </row>
    <row r="197" spans="1:7" ht="24" x14ac:dyDescent="0.2">
      <c r="A197" s="60"/>
      <c r="B197" s="115"/>
      <c r="C197" s="10" t="s">
        <v>201</v>
      </c>
      <c r="D197" s="77"/>
      <c r="E197" s="53"/>
      <c r="F197" s="53"/>
      <c r="G197" s="53"/>
    </row>
    <row r="198" spans="1:7" x14ac:dyDescent="0.2">
      <c r="A198" s="60"/>
      <c r="B198" s="115"/>
      <c r="C198" s="11" t="s">
        <v>128</v>
      </c>
      <c r="D198" s="76">
        <v>60</v>
      </c>
      <c r="E198" s="52">
        <v>60</v>
      </c>
      <c r="F198" s="52" t="s">
        <v>203</v>
      </c>
      <c r="G198" s="52">
        <v>60</v>
      </c>
    </row>
    <row r="199" spans="1:7" ht="24" x14ac:dyDescent="0.2">
      <c r="A199" s="60"/>
      <c r="B199" s="115"/>
      <c r="C199" s="10" t="s">
        <v>202</v>
      </c>
      <c r="D199" s="77"/>
      <c r="E199" s="53"/>
      <c r="F199" s="53"/>
      <c r="G199" s="53"/>
    </row>
    <row r="200" spans="1:7" x14ac:dyDescent="0.2">
      <c r="A200" s="60"/>
      <c r="B200" s="115"/>
      <c r="C200" s="11" t="s">
        <v>130</v>
      </c>
      <c r="D200" s="76">
        <v>904</v>
      </c>
      <c r="E200" s="52">
        <v>164</v>
      </c>
      <c r="F200" s="52" t="s">
        <v>205</v>
      </c>
      <c r="G200" s="52">
        <v>164</v>
      </c>
    </row>
    <row r="201" spans="1:7" ht="48" x14ac:dyDescent="0.2">
      <c r="A201" s="60"/>
      <c r="B201" s="115"/>
      <c r="C201" s="10" t="s">
        <v>204</v>
      </c>
      <c r="D201" s="77"/>
      <c r="E201" s="53"/>
      <c r="F201" s="53"/>
      <c r="G201" s="53"/>
    </row>
    <row r="202" spans="1:7" x14ac:dyDescent="0.2">
      <c r="A202" s="60"/>
      <c r="B202" s="115"/>
      <c r="C202" s="11" t="s">
        <v>132</v>
      </c>
      <c r="D202" s="76">
        <v>100</v>
      </c>
      <c r="E202" s="52">
        <v>30</v>
      </c>
      <c r="F202" s="52" t="s">
        <v>207</v>
      </c>
      <c r="G202" s="52">
        <v>30</v>
      </c>
    </row>
    <row r="203" spans="1:7" ht="24" x14ac:dyDescent="0.2">
      <c r="A203" s="60"/>
      <c r="B203" s="115"/>
      <c r="C203" s="10" t="s">
        <v>206</v>
      </c>
      <c r="D203" s="77"/>
      <c r="E203" s="53"/>
      <c r="F203" s="53"/>
      <c r="G203" s="53"/>
    </row>
    <row r="204" spans="1:7" x14ac:dyDescent="0.2">
      <c r="A204" s="60"/>
      <c r="B204" s="115"/>
      <c r="C204" s="11" t="s">
        <v>166</v>
      </c>
      <c r="D204" s="76">
        <v>58</v>
      </c>
      <c r="E204" s="52">
        <v>0</v>
      </c>
      <c r="F204" s="52" t="s">
        <v>189</v>
      </c>
      <c r="G204" s="52">
        <v>0</v>
      </c>
    </row>
    <row r="205" spans="1:7" x14ac:dyDescent="0.2">
      <c r="A205" s="60"/>
      <c r="B205" s="115"/>
      <c r="C205" s="10" t="s">
        <v>208</v>
      </c>
      <c r="D205" s="77"/>
      <c r="E205" s="53"/>
      <c r="F205" s="53"/>
      <c r="G205" s="53"/>
    </row>
    <row r="206" spans="1:7" x14ac:dyDescent="0.2">
      <c r="A206" s="60"/>
      <c r="B206" s="115"/>
      <c r="C206" s="11" t="s">
        <v>169</v>
      </c>
      <c r="D206" s="76">
        <v>865.1</v>
      </c>
      <c r="E206" s="52">
        <v>711.9</v>
      </c>
      <c r="F206" s="52" t="s">
        <v>210</v>
      </c>
      <c r="G206" s="52">
        <v>711.9</v>
      </c>
    </row>
    <row r="207" spans="1:7" ht="36" x14ac:dyDescent="0.2">
      <c r="A207" s="60"/>
      <c r="B207" s="115"/>
      <c r="C207" s="10" t="s">
        <v>209</v>
      </c>
      <c r="D207" s="77"/>
      <c r="E207" s="53"/>
      <c r="F207" s="53"/>
      <c r="G207" s="53"/>
    </row>
    <row r="208" spans="1:7" x14ac:dyDescent="0.2">
      <c r="A208" s="60"/>
      <c r="B208" s="115"/>
      <c r="C208" s="11" t="s">
        <v>171</v>
      </c>
      <c r="D208" s="76">
        <v>150</v>
      </c>
      <c r="E208" s="52">
        <v>52.5</v>
      </c>
      <c r="F208" s="52" t="s">
        <v>212</v>
      </c>
      <c r="G208" s="52">
        <v>52.5</v>
      </c>
    </row>
    <row r="209" spans="1:7" x14ac:dyDescent="0.2">
      <c r="A209" s="60"/>
      <c r="B209" s="115"/>
      <c r="C209" s="10" t="s">
        <v>211</v>
      </c>
      <c r="D209" s="77"/>
      <c r="E209" s="53"/>
      <c r="F209" s="53"/>
      <c r="G209" s="53"/>
    </row>
    <row r="210" spans="1:7" x14ac:dyDescent="0.2">
      <c r="A210" s="60"/>
      <c r="B210" s="115"/>
      <c r="C210" s="11" t="s">
        <v>213</v>
      </c>
      <c r="D210" s="76">
        <v>0</v>
      </c>
      <c r="E210" s="52">
        <v>0</v>
      </c>
      <c r="F210" s="52" t="s">
        <v>92</v>
      </c>
      <c r="G210" s="52">
        <v>0</v>
      </c>
    </row>
    <row r="211" spans="1:7" ht="24" x14ac:dyDescent="0.2">
      <c r="A211" s="60"/>
      <c r="B211" s="115"/>
      <c r="C211" s="10" t="s">
        <v>214</v>
      </c>
      <c r="D211" s="77"/>
      <c r="E211" s="53"/>
      <c r="F211" s="53"/>
      <c r="G211" s="53"/>
    </row>
    <row r="212" spans="1:7" x14ac:dyDescent="0.2">
      <c r="A212" s="60"/>
      <c r="B212" s="115"/>
      <c r="C212" s="11" t="s">
        <v>215</v>
      </c>
      <c r="D212" s="76">
        <v>1381.5</v>
      </c>
      <c r="E212" s="52">
        <v>661.12</v>
      </c>
      <c r="F212" s="52" t="s">
        <v>217</v>
      </c>
      <c r="G212" s="52">
        <v>661.12</v>
      </c>
    </row>
    <row r="213" spans="1:7" ht="24" x14ac:dyDescent="0.2">
      <c r="A213" s="60"/>
      <c r="B213" s="115"/>
      <c r="C213" s="10" t="s">
        <v>216</v>
      </c>
      <c r="D213" s="77"/>
      <c r="E213" s="53"/>
      <c r="F213" s="53"/>
      <c r="G213" s="53"/>
    </row>
    <row r="214" spans="1:7" x14ac:dyDescent="0.2">
      <c r="A214" s="60"/>
      <c r="B214" s="115"/>
      <c r="C214" s="11" t="s">
        <v>218</v>
      </c>
      <c r="D214" s="76">
        <v>921</v>
      </c>
      <c r="E214" s="52">
        <v>385.53000000000003</v>
      </c>
      <c r="F214" s="52" t="s">
        <v>220</v>
      </c>
      <c r="G214" s="52">
        <v>385.53000000000003</v>
      </c>
    </row>
    <row r="215" spans="1:7" ht="48" x14ac:dyDescent="0.2">
      <c r="A215" s="60"/>
      <c r="B215" s="115"/>
      <c r="C215" s="10" t="s">
        <v>219</v>
      </c>
      <c r="D215" s="77"/>
      <c r="E215" s="53"/>
      <c r="F215" s="53"/>
      <c r="G215" s="53"/>
    </row>
    <row r="216" spans="1:7" x14ac:dyDescent="0.2">
      <c r="A216" s="60"/>
      <c r="B216" s="115"/>
      <c r="C216" s="11" t="s">
        <v>221</v>
      </c>
      <c r="D216" s="76">
        <v>200</v>
      </c>
      <c r="E216" s="52">
        <v>0</v>
      </c>
      <c r="F216" s="52" t="s">
        <v>189</v>
      </c>
      <c r="G216" s="52">
        <v>0</v>
      </c>
    </row>
    <row r="217" spans="1:7" x14ac:dyDescent="0.2">
      <c r="A217" s="60"/>
      <c r="B217" s="115"/>
      <c r="C217" s="10" t="s">
        <v>222</v>
      </c>
      <c r="D217" s="77"/>
      <c r="E217" s="53"/>
      <c r="F217" s="53"/>
      <c r="G217" s="53"/>
    </row>
    <row r="218" spans="1:7" x14ac:dyDescent="0.2">
      <c r="A218" s="60"/>
      <c r="B218" s="115"/>
      <c r="C218" s="11" t="s">
        <v>21</v>
      </c>
      <c r="D218" s="76">
        <v>137.9</v>
      </c>
      <c r="E218" s="52">
        <v>72</v>
      </c>
      <c r="F218" s="52" t="s">
        <v>224</v>
      </c>
      <c r="G218" s="52">
        <v>72</v>
      </c>
    </row>
    <row r="219" spans="1:7" ht="36" x14ac:dyDescent="0.2">
      <c r="A219" s="60"/>
      <c r="B219" s="115"/>
      <c r="C219" s="10" t="s">
        <v>223</v>
      </c>
      <c r="D219" s="77"/>
      <c r="E219" s="53"/>
      <c r="F219" s="53"/>
      <c r="G219" s="53"/>
    </row>
    <row r="220" spans="1:7" x14ac:dyDescent="0.2">
      <c r="A220" s="60"/>
      <c r="B220" s="115"/>
      <c r="C220" s="11" t="s">
        <v>24</v>
      </c>
      <c r="D220" s="76">
        <v>630</v>
      </c>
      <c r="E220" s="52">
        <v>330.3</v>
      </c>
      <c r="F220" s="52" t="s">
        <v>226</v>
      </c>
      <c r="G220" s="52">
        <v>330.3</v>
      </c>
    </row>
    <row r="221" spans="1:7" ht="36" x14ac:dyDescent="0.2">
      <c r="A221" s="60"/>
      <c r="B221" s="115"/>
      <c r="C221" s="10" t="s">
        <v>225</v>
      </c>
      <c r="D221" s="77"/>
      <c r="E221" s="53"/>
      <c r="F221" s="53"/>
      <c r="G221" s="53"/>
    </row>
    <row r="222" spans="1:7" x14ac:dyDescent="0.2">
      <c r="A222" s="60"/>
      <c r="B222" s="115"/>
      <c r="C222" s="20" t="s">
        <v>39</v>
      </c>
      <c r="D222" s="66">
        <f>D224+D226+D228+D230+D232</f>
        <v>151054.6</v>
      </c>
      <c r="E222" s="66">
        <f>E224+E226+E228+E230+E232</f>
        <v>59594.33</v>
      </c>
      <c r="F222" s="68" t="s">
        <v>228</v>
      </c>
      <c r="G222" s="66">
        <f>G224+G226+G228+G230+G232</f>
        <v>59594.33</v>
      </c>
    </row>
    <row r="223" spans="1:7" ht="48" x14ac:dyDescent="0.2">
      <c r="A223" s="60"/>
      <c r="B223" s="115"/>
      <c r="C223" s="21" t="s">
        <v>227</v>
      </c>
      <c r="D223" s="67"/>
      <c r="E223" s="67"/>
      <c r="F223" s="69"/>
      <c r="G223" s="67"/>
    </row>
    <row r="224" spans="1:7" x14ac:dyDescent="0.2">
      <c r="A224" s="60"/>
      <c r="B224" s="115"/>
      <c r="C224" s="11" t="s">
        <v>42</v>
      </c>
      <c r="D224" s="76">
        <v>490</v>
      </c>
      <c r="E224" s="52">
        <v>140.03</v>
      </c>
      <c r="F224" s="52" t="s">
        <v>230</v>
      </c>
      <c r="G224" s="52">
        <v>140.03</v>
      </c>
    </row>
    <row r="225" spans="1:7" ht="24" x14ac:dyDescent="0.2">
      <c r="A225" s="60"/>
      <c r="B225" s="115"/>
      <c r="C225" s="10" t="s">
        <v>229</v>
      </c>
      <c r="D225" s="77"/>
      <c r="E225" s="53"/>
      <c r="F225" s="53"/>
      <c r="G225" s="53"/>
    </row>
    <row r="226" spans="1:7" x14ac:dyDescent="0.2">
      <c r="A226" s="60"/>
      <c r="B226" s="115"/>
      <c r="C226" s="11" t="s">
        <v>18</v>
      </c>
      <c r="D226" s="76">
        <v>5326.6</v>
      </c>
      <c r="E226" s="52">
        <v>68.3</v>
      </c>
      <c r="F226" s="52" t="s">
        <v>232</v>
      </c>
      <c r="G226" s="52">
        <v>68.3</v>
      </c>
    </row>
    <row r="227" spans="1:7" ht="24" x14ac:dyDescent="0.2">
      <c r="A227" s="60"/>
      <c r="B227" s="115"/>
      <c r="C227" s="10" t="s">
        <v>231</v>
      </c>
      <c r="D227" s="77"/>
      <c r="E227" s="53"/>
      <c r="F227" s="53"/>
      <c r="G227" s="53"/>
    </row>
    <row r="228" spans="1:7" x14ac:dyDescent="0.2">
      <c r="A228" s="60"/>
      <c r="B228" s="115"/>
      <c r="C228" s="11" t="s">
        <v>45</v>
      </c>
      <c r="D228" s="76">
        <f>2224+416</f>
        <v>2640</v>
      </c>
      <c r="E228" s="52">
        <v>0</v>
      </c>
      <c r="F228" s="52" t="s">
        <v>234</v>
      </c>
      <c r="G228" s="52">
        <v>0</v>
      </c>
    </row>
    <row r="229" spans="1:7" ht="24" x14ac:dyDescent="0.2">
      <c r="A229" s="60"/>
      <c r="B229" s="115"/>
      <c r="C229" s="10" t="s">
        <v>233</v>
      </c>
      <c r="D229" s="77"/>
      <c r="E229" s="53"/>
      <c r="F229" s="53"/>
      <c r="G229" s="53"/>
    </row>
    <row r="230" spans="1:7" x14ac:dyDescent="0.2">
      <c r="A230" s="60"/>
      <c r="B230" s="115"/>
      <c r="C230" s="11" t="s">
        <v>48</v>
      </c>
      <c r="D230" s="76">
        <v>150</v>
      </c>
      <c r="E230" s="52">
        <v>0</v>
      </c>
      <c r="F230" s="52" t="s">
        <v>236</v>
      </c>
      <c r="G230" s="52">
        <v>0</v>
      </c>
    </row>
    <row r="231" spans="1:7" ht="24" x14ac:dyDescent="0.2">
      <c r="A231" s="60"/>
      <c r="B231" s="115"/>
      <c r="C231" s="10" t="s">
        <v>235</v>
      </c>
      <c r="D231" s="77"/>
      <c r="E231" s="53"/>
      <c r="F231" s="53"/>
      <c r="G231" s="53"/>
    </row>
    <row r="232" spans="1:7" x14ac:dyDescent="0.2">
      <c r="A232" s="60"/>
      <c r="B232" s="115"/>
      <c r="C232" s="11" t="s">
        <v>51</v>
      </c>
      <c r="D232" s="76">
        <v>142448</v>
      </c>
      <c r="E232" s="52">
        <v>59386</v>
      </c>
      <c r="F232" s="52" t="s">
        <v>238</v>
      </c>
      <c r="G232" s="52">
        <v>59386</v>
      </c>
    </row>
    <row r="233" spans="1:7" ht="48" x14ac:dyDescent="0.2">
      <c r="A233" s="60"/>
      <c r="B233" s="115"/>
      <c r="C233" s="10" t="s">
        <v>237</v>
      </c>
      <c r="D233" s="77"/>
      <c r="E233" s="53"/>
      <c r="F233" s="53"/>
      <c r="G233" s="53"/>
    </row>
    <row r="234" spans="1:7" x14ac:dyDescent="0.2">
      <c r="A234" s="60"/>
      <c r="B234" s="115"/>
      <c r="C234" s="20" t="s">
        <v>63</v>
      </c>
      <c r="D234" s="66">
        <f>D236+D238+D240+D242</f>
        <v>45212.200000000004</v>
      </c>
      <c r="E234" s="68">
        <v>20826.2</v>
      </c>
      <c r="F234" s="68" t="s">
        <v>240</v>
      </c>
      <c r="G234" s="68">
        <v>20826.2</v>
      </c>
    </row>
    <row r="235" spans="1:7" ht="36" x14ac:dyDescent="0.2">
      <c r="A235" s="60"/>
      <c r="B235" s="115"/>
      <c r="C235" s="21" t="s">
        <v>239</v>
      </c>
      <c r="D235" s="67"/>
      <c r="E235" s="69"/>
      <c r="F235" s="69"/>
      <c r="G235" s="69"/>
    </row>
    <row r="236" spans="1:7" x14ac:dyDescent="0.2">
      <c r="A236" s="60"/>
      <c r="B236" s="115"/>
      <c r="C236" s="11" t="s">
        <v>42</v>
      </c>
      <c r="D236" s="76">
        <v>5328.5</v>
      </c>
      <c r="E236" s="52">
        <v>2545.8000000000002</v>
      </c>
      <c r="F236" s="52" t="s">
        <v>242</v>
      </c>
      <c r="G236" s="52">
        <v>2545.8000000000002</v>
      </c>
    </row>
    <row r="237" spans="1:7" ht="24" x14ac:dyDescent="0.2">
      <c r="A237" s="60"/>
      <c r="B237" s="115"/>
      <c r="C237" s="10" t="s">
        <v>241</v>
      </c>
      <c r="D237" s="77"/>
      <c r="E237" s="53"/>
      <c r="F237" s="53"/>
      <c r="G237" s="53"/>
    </row>
    <row r="238" spans="1:7" x14ac:dyDescent="0.2">
      <c r="A238" s="60"/>
      <c r="B238" s="115"/>
      <c r="C238" s="11" t="s">
        <v>18</v>
      </c>
      <c r="D238" s="76">
        <v>19149.8</v>
      </c>
      <c r="E238" s="52">
        <v>8675.7000000000007</v>
      </c>
      <c r="F238" s="52" t="s">
        <v>244</v>
      </c>
      <c r="G238" s="52">
        <v>8675.7000000000007</v>
      </c>
    </row>
    <row r="239" spans="1:7" ht="24" x14ac:dyDescent="0.2">
      <c r="A239" s="60"/>
      <c r="B239" s="115"/>
      <c r="C239" s="10" t="s">
        <v>243</v>
      </c>
      <c r="D239" s="77"/>
      <c r="E239" s="53"/>
      <c r="F239" s="53"/>
      <c r="G239" s="53"/>
    </row>
    <row r="240" spans="1:7" x14ac:dyDescent="0.2">
      <c r="A240" s="60"/>
      <c r="B240" s="115"/>
      <c r="C240" s="11" t="s">
        <v>45</v>
      </c>
      <c r="D240" s="76">
        <v>10774.5</v>
      </c>
      <c r="E240" s="52">
        <v>5252.8</v>
      </c>
      <c r="F240" s="52" t="s">
        <v>246</v>
      </c>
      <c r="G240" s="52">
        <v>5252.8</v>
      </c>
    </row>
    <row r="241" spans="1:7" ht="36" x14ac:dyDescent="0.2">
      <c r="A241" s="60"/>
      <c r="B241" s="115"/>
      <c r="C241" s="10" t="s">
        <v>245</v>
      </c>
      <c r="D241" s="77"/>
      <c r="E241" s="53"/>
      <c r="F241" s="53"/>
      <c r="G241" s="53"/>
    </row>
    <row r="242" spans="1:7" x14ac:dyDescent="0.2">
      <c r="A242" s="60"/>
      <c r="B242" s="115"/>
      <c r="C242" s="11" t="s">
        <v>48</v>
      </c>
      <c r="D242" s="54">
        <v>9959.4</v>
      </c>
      <c r="E242" s="52">
        <v>4351.8999999999996</v>
      </c>
      <c r="F242" s="52" t="s">
        <v>248</v>
      </c>
      <c r="G242" s="52">
        <v>4351.8999999999996</v>
      </c>
    </row>
    <row r="243" spans="1:7" ht="36" x14ac:dyDescent="0.2">
      <c r="A243" s="60"/>
      <c r="B243" s="115"/>
      <c r="C243" s="10" t="s">
        <v>247</v>
      </c>
      <c r="D243" s="55"/>
      <c r="E243" s="53"/>
      <c r="F243" s="53"/>
      <c r="G243" s="53"/>
    </row>
    <row r="244" spans="1:7" x14ac:dyDescent="0.2">
      <c r="A244" s="60"/>
      <c r="B244" s="115"/>
      <c r="C244" s="20" t="s">
        <v>72</v>
      </c>
      <c r="D244" s="66">
        <f>D246+D248+D250+D252+D254+D256+D258+D260+D262+D264+D266+D268+D270+D272+D274+D276+D278+D280</f>
        <v>18881.400000000001</v>
      </c>
      <c r="E244" s="66">
        <f>E246+E248+E250+E252+E254+E256+E258+E260+E262+E264+E266+E268+E270+E272+E274+E276+E278+E280</f>
        <v>9118.4100000000017</v>
      </c>
      <c r="F244" s="68" t="s">
        <v>250</v>
      </c>
      <c r="G244" s="66">
        <f>G246+G248+G250+G252+G254+G256+G258+G260+G262+G264+G266+G268+G270+G272+G274+G276+G278+G280</f>
        <v>9118.4100000000017</v>
      </c>
    </row>
    <row r="245" spans="1:7" ht="36" x14ac:dyDescent="0.2">
      <c r="A245" s="60"/>
      <c r="B245" s="115"/>
      <c r="C245" s="21" t="s">
        <v>249</v>
      </c>
      <c r="D245" s="67"/>
      <c r="E245" s="67"/>
      <c r="F245" s="69"/>
      <c r="G245" s="67"/>
    </row>
    <row r="246" spans="1:7" x14ac:dyDescent="0.2">
      <c r="A246" s="60"/>
      <c r="B246" s="115"/>
      <c r="C246" s="11" t="s">
        <v>42</v>
      </c>
      <c r="D246" s="76">
        <v>16258.7</v>
      </c>
      <c r="E246" s="52">
        <v>7734.3</v>
      </c>
      <c r="F246" s="52" t="s">
        <v>252</v>
      </c>
      <c r="G246" s="52">
        <v>7734.3</v>
      </c>
    </row>
    <row r="247" spans="1:7" ht="36" x14ac:dyDescent="0.2">
      <c r="A247" s="60"/>
      <c r="B247" s="115"/>
      <c r="C247" s="10" t="s">
        <v>251</v>
      </c>
      <c r="D247" s="77"/>
      <c r="E247" s="53"/>
      <c r="F247" s="53"/>
      <c r="G247" s="53"/>
    </row>
    <row r="248" spans="1:7" x14ac:dyDescent="0.2">
      <c r="A248" s="60"/>
      <c r="B248" s="115"/>
      <c r="C248" s="11" t="s">
        <v>18</v>
      </c>
      <c r="D248" s="76">
        <v>1114.4000000000001</v>
      </c>
      <c r="E248" s="52">
        <v>424.1</v>
      </c>
      <c r="F248" s="52" t="s">
        <v>254</v>
      </c>
      <c r="G248" s="52">
        <v>424.1</v>
      </c>
    </row>
    <row r="249" spans="1:7" ht="24" x14ac:dyDescent="0.2">
      <c r="A249" s="60"/>
      <c r="B249" s="115"/>
      <c r="C249" s="10" t="s">
        <v>253</v>
      </c>
      <c r="D249" s="77"/>
      <c r="E249" s="53"/>
      <c r="F249" s="53"/>
      <c r="G249" s="53"/>
    </row>
    <row r="250" spans="1:7" x14ac:dyDescent="0.2">
      <c r="A250" s="60"/>
      <c r="B250" s="115"/>
      <c r="C250" s="11" t="s">
        <v>21</v>
      </c>
      <c r="D250" s="76">
        <v>50</v>
      </c>
      <c r="E250" s="52">
        <v>30</v>
      </c>
      <c r="F250" s="52" t="s">
        <v>256</v>
      </c>
      <c r="G250" s="52">
        <v>30</v>
      </c>
    </row>
    <row r="251" spans="1:7" ht="36" x14ac:dyDescent="0.2">
      <c r="A251" s="60"/>
      <c r="B251" s="115"/>
      <c r="C251" s="10" t="s">
        <v>255</v>
      </c>
      <c r="D251" s="77"/>
      <c r="E251" s="53"/>
      <c r="F251" s="53"/>
      <c r="G251" s="53"/>
    </row>
    <row r="252" spans="1:7" x14ac:dyDescent="0.2">
      <c r="A252" s="60"/>
      <c r="B252" s="115"/>
      <c r="C252" s="11" t="s">
        <v>24</v>
      </c>
      <c r="D252" s="76">
        <v>50</v>
      </c>
      <c r="E252" s="52">
        <v>0</v>
      </c>
      <c r="F252" s="52" t="s">
        <v>148</v>
      </c>
      <c r="G252" s="52">
        <v>0</v>
      </c>
    </row>
    <row r="253" spans="1:7" ht="36" x14ac:dyDescent="0.2">
      <c r="A253" s="60"/>
      <c r="B253" s="115"/>
      <c r="C253" s="10" t="s">
        <v>257</v>
      </c>
      <c r="D253" s="77"/>
      <c r="E253" s="53"/>
      <c r="F253" s="53"/>
      <c r="G253" s="53"/>
    </row>
    <row r="254" spans="1:7" x14ac:dyDescent="0.2">
      <c r="A254" s="60"/>
      <c r="B254" s="115"/>
      <c r="C254" s="11" t="s">
        <v>26</v>
      </c>
      <c r="D254" s="76">
        <v>25</v>
      </c>
      <c r="E254" s="52">
        <v>0</v>
      </c>
      <c r="F254" s="52" t="s">
        <v>148</v>
      </c>
      <c r="G254" s="52">
        <v>0</v>
      </c>
    </row>
    <row r="255" spans="1:7" ht="36" x14ac:dyDescent="0.2">
      <c r="A255" s="60"/>
      <c r="B255" s="115"/>
      <c r="C255" s="10" t="s">
        <v>258</v>
      </c>
      <c r="D255" s="77"/>
      <c r="E255" s="53"/>
      <c r="F255" s="53"/>
      <c r="G255" s="53"/>
    </row>
    <row r="256" spans="1:7" x14ac:dyDescent="0.2">
      <c r="A256" s="60"/>
      <c r="B256" s="115"/>
      <c r="C256" s="11" t="s">
        <v>28</v>
      </c>
      <c r="D256" s="76">
        <v>15</v>
      </c>
      <c r="E256" s="52">
        <v>15</v>
      </c>
      <c r="F256" s="52" t="s">
        <v>306</v>
      </c>
      <c r="G256" s="52">
        <v>15</v>
      </c>
    </row>
    <row r="257" spans="1:7" ht="36" x14ac:dyDescent="0.2">
      <c r="A257" s="60"/>
      <c r="B257" s="115"/>
      <c r="C257" s="10" t="s">
        <v>259</v>
      </c>
      <c r="D257" s="77"/>
      <c r="E257" s="53"/>
      <c r="F257" s="53"/>
      <c r="G257" s="53"/>
    </row>
    <row r="258" spans="1:7" x14ac:dyDescent="0.2">
      <c r="A258" s="60"/>
      <c r="B258" s="115"/>
      <c r="C258" s="11" t="s">
        <v>30</v>
      </c>
      <c r="D258" s="76">
        <v>15</v>
      </c>
      <c r="E258" s="52">
        <v>0</v>
      </c>
      <c r="F258" s="52" t="s">
        <v>148</v>
      </c>
      <c r="G258" s="52">
        <v>0</v>
      </c>
    </row>
    <row r="259" spans="1:7" ht="24" x14ac:dyDescent="0.2">
      <c r="A259" s="60"/>
      <c r="B259" s="115"/>
      <c r="C259" s="10" t="s">
        <v>260</v>
      </c>
      <c r="D259" s="77"/>
      <c r="E259" s="53"/>
      <c r="F259" s="53"/>
      <c r="G259" s="53"/>
    </row>
    <row r="260" spans="1:7" x14ac:dyDescent="0.2">
      <c r="A260" s="60"/>
      <c r="B260" s="115"/>
      <c r="C260" s="11" t="s">
        <v>33</v>
      </c>
      <c r="D260" s="76">
        <v>272.3</v>
      </c>
      <c r="E260" s="52">
        <v>128.24</v>
      </c>
      <c r="F260" s="52" t="s">
        <v>262</v>
      </c>
      <c r="G260" s="52">
        <v>128.24</v>
      </c>
    </row>
    <row r="261" spans="1:7" ht="24" x14ac:dyDescent="0.2">
      <c r="A261" s="60"/>
      <c r="B261" s="115"/>
      <c r="C261" s="10" t="s">
        <v>261</v>
      </c>
      <c r="D261" s="77"/>
      <c r="E261" s="53"/>
      <c r="F261" s="53"/>
      <c r="G261" s="53"/>
    </row>
    <row r="262" spans="1:7" x14ac:dyDescent="0.2">
      <c r="A262" s="60"/>
      <c r="B262" s="115"/>
      <c r="C262" s="11" t="s">
        <v>263</v>
      </c>
      <c r="D262" s="76">
        <v>30</v>
      </c>
      <c r="E262" s="52">
        <v>30</v>
      </c>
      <c r="F262" s="52" t="s">
        <v>265</v>
      </c>
      <c r="G262" s="52">
        <v>30</v>
      </c>
    </row>
    <row r="263" spans="1:7" ht="36" x14ac:dyDescent="0.2">
      <c r="A263" s="60"/>
      <c r="B263" s="115"/>
      <c r="C263" s="10" t="s">
        <v>264</v>
      </c>
      <c r="D263" s="77"/>
      <c r="E263" s="53"/>
      <c r="F263" s="53"/>
      <c r="G263" s="53"/>
    </row>
    <row r="264" spans="1:7" x14ac:dyDescent="0.2">
      <c r="A264" s="60"/>
      <c r="B264" s="115"/>
      <c r="C264" s="11" t="s">
        <v>266</v>
      </c>
      <c r="D264" s="76">
        <v>50</v>
      </c>
      <c r="E264" s="52">
        <v>50</v>
      </c>
      <c r="F264" s="52" t="s">
        <v>268</v>
      </c>
      <c r="G264" s="52">
        <v>50</v>
      </c>
    </row>
    <row r="265" spans="1:7" ht="36" x14ac:dyDescent="0.2">
      <c r="A265" s="60"/>
      <c r="B265" s="115"/>
      <c r="C265" s="10" t="s">
        <v>267</v>
      </c>
      <c r="D265" s="77"/>
      <c r="E265" s="53"/>
      <c r="F265" s="53"/>
      <c r="G265" s="53"/>
    </row>
    <row r="266" spans="1:7" x14ac:dyDescent="0.2">
      <c r="A266" s="60"/>
      <c r="B266" s="115"/>
      <c r="C266" s="11" t="s">
        <v>269</v>
      </c>
      <c r="D266" s="76">
        <v>660</v>
      </c>
      <c r="E266" s="52">
        <v>559.20000000000005</v>
      </c>
      <c r="F266" s="52" t="s">
        <v>271</v>
      </c>
      <c r="G266" s="52">
        <v>559.20000000000005</v>
      </c>
    </row>
    <row r="267" spans="1:7" ht="36" x14ac:dyDescent="0.2">
      <c r="A267" s="60"/>
      <c r="B267" s="115"/>
      <c r="C267" s="10" t="s">
        <v>270</v>
      </c>
      <c r="D267" s="77"/>
      <c r="E267" s="53"/>
      <c r="F267" s="53"/>
      <c r="G267" s="53"/>
    </row>
    <row r="268" spans="1:7" x14ac:dyDescent="0.2">
      <c r="A268" s="60"/>
      <c r="B268" s="115"/>
      <c r="C268" s="11" t="s">
        <v>36</v>
      </c>
      <c r="D268" s="76">
        <v>20</v>
      </c>
      <c r="E268" s="52">
        <v>4</v>
      </c>
      <c r="F268" s="52" t="s">
        <v>273</v>
      </c>
      <c r="G268" s="52">
        <v>4</v>
      </c>
    </row>
    <row r="269" spans="1:7" ht="48" x14ac:dyDescent="0.2">
      <c r="A269" s="60"/>
      <c r="B269" s="115"/>
      <c r="C269" s="10" t="s">
        <v>272</v>
      </c>
      <c r="D269" s="77"/>
      <c r="E269" s="53"/>
      <c r="F269" s="53"/>
      <c r="G269" s="53"/>
    </row>
    <row r="270" spans="1:7" x14ac:dyDescent="0.2">
      <c r="A270" s="60"/>
      <c r="B270" s="115"/>
      <c r="C270" s="11" t="s">
        <v>38</v>
      </c>
      <c r="D270" s="76">
        <v>24</v>
      </c>
      <c r="E270" s="52">
        <v>0</v>
      </c>
      <c r="F270" s="52" t="s">
        <v>148</v>
      </c>
      <c r="G270" s="52">
        <v>0</v>
      </c>
    </row>
    <row r="271" spans="1:7" ht="48" x14ac:dyDescent="0.2">
      <c r="A271" s="60"/>
      <c r="B271" s="115"/>
      <c r="C271" s="10" t="s">
        <v>274</v>
      </c>
      <c r="D271" s="77"/>
      <c r="E271" s="53"/>
      <c r="F271" s="53"/>
      <c r="G271" s="53"/>
    </row>
    <row r="272" spans="1:7" x14ac:dyDescent="0.2">
      <c r="A272" s="60"/>
      <c r="B272" s="115"/>
      <c r="C272" s="11" t="s">
        <v>275</v>
      </c>
      <c r="D272" s="76">
        <v>40</v>
      </c>
      <c r="E272" s="52">
        <v>0</v>
      </c>
      <c r="F272" s="52" t="s">
        <v>148</v>
      </c>
      <c r="G272" s="52">
        <v>0</v>
      </c>
    </row>
    <row r="273" spans="1:7" ht="48" x14ac:dyDescent="0.2">
      <c r="A273" s="60"/>
      <c r="B273" s="115"/>
      <c r="C273" s="10" t="s">
        <v>276</v>
      </c>
      <c r="D273" s="77"/>
      <c r="E273" s="53"/>
      <c r="F273" s="53"/>
      <c r="G273" s="53"/>
    </row>
    <row r="274" spans="1:7" x14ac:dyDescent="0.2">
      <c r="A274" s="60"/>
      <c r="B274" s="115"/>
      <c r="C274" s="11" t="s">
        <v>277</v>
      </c>
      <c r="D274" s="76">
        <v>10</v>
      </c>
      <c r="E274" s="52">
        <v>10</v>
      </c>
      <c r="F274" s="52" t="s">
        <v>279</v>
      </c>
      <c r="G274" s="52">
        <v>10</v>
      </c>
    </row>
    <row r="275" spans="1:7" ht="60" x14ac:dyDescent="0.2">
      <c r="A275" s="60"/>
      <c r="B275" s="115"/>
      <c r="C275" s="10" t="s">
        <v>278</v>
      </c>
      <c r="D275" s="77"/>
      <c r="E275" s="53"/>
      <c r="F275" s="53"/>
      <c r="G275" s="53"/>
    </row>
    <row r="276" spans="1:7" x14ac:dyDescent="0.2">
      <c r="A276" s="60"/>
      <c r="B276" s="115"/>
      <c r="C276" s="11" t="s">
        <v>280</v>
      </c>
      <c r="D276" s="76">
        <v>0</v>
      </c>
      <c r="E276" s="52">
        <v>0</v>
      </c>
      <c r="F276" s="52" t="s">
        <v>92</v>
      </c>
      <c r="G276" s="52">
        <v>0</v>
      </c>
    </row>
    <row r="277" spans="1:7" ht="36" x14ac:dyDescent="0.2">
      <c r="A277" s="60"/>
      <c r="B277" s="115"/>
      <c r="C277" s="10" t="s">
        <v>281</v>
      </c>
      <c r="D277" s="77"/>
      <c r="E277" s="53"/>
      <c r="F277" s="53"/>
      <c r="G277" s="53"/>
    </row>
    <row r="278" spans="1:7" x14ac:dyDescent="0.2">
      <c r="A278" s="60"/>
      <c r="B278" s="115"/>
      <c r="C278" s="11" t="s">
        <v>282</v>
      </c>
      <c r="D278" s="76">
        <v>30</v>
      </c>
      <c r="E278" s="52">
        <v>25.07</v>
      </c>
      <c r="F278" s="52" t="s">
        <v>284</v>
      </c>
      <c r="G278" s="52">
        <v>25.07</v>
      </c>
    </row>
    <row r="279" spans="1:7" ht="36" x14ac:dyDescent="0.2">
      <c r="A279" s="60"/>
      <c r="B279" s="115"/>
      <c r="C279" s="10" t="s">
        <v>283</v>
      </c>
      <c r="D279" s="77"/>
      <c r="E279" s="53"/>
      <c r="F279" s="53"/>
      <c r="G279" s="53"/>
    </row>
    <row r="280" spans="1:7" x14ac:dyDescent="0.2">
      <c r="A280" s="60"/>
      <c r="B280" s="115"/>
      <c r="C280" s="11" t="s">
        <v>285</v>
      </c>
      <c r="D280" s="76">
        <v>217</v>
      </c>
      <c r="E280" s="52">
        <v>108.5</v>
      </c>
      <c r="F280" s="52" t="s">
        <v>287</v>
      </c>
      <c r="G280" s="52">
        <v>108.5</v>
      </c>
    </row>
    <row r="281" spans="1:7" ht="36" x14ac:dyDescent="0.2">
      <c r="A281" s="60"/>
      <c r="B281" s="115"/>
      <c r="C281" s="10" t="s">
        <v>286</v>
      </c>
      <c r="D281" s="77"/>
      <c r="E281" s="53"/>
      <c r="F281" s="53"/>
      <c r="G281" s="53"/>
    </row>
    <row r="282" spans="1:7" x14ac:dyDescent="0.2">
      <c r="A282" s="60"/>
      <c r="B282" s="115"/>
      <c r="C282" s="20" t="s">
        <v>135</v>
      </c>
      <c r="D282" s="66">
        <f>D284+D286+D288+D290</f>
        <v>3592.9</v>
      </c>
      <c r="E282" s="66">
        <f>E284+E286+E288+E290</f>
        <v>953.05000000000007</v>
      </c>
      <c r="F282" s="68" t="s">
        <v>289</v>
      </c>
      <c r="G282" s="66">
        <f>G284+G286+G288+G290</f>
        <v>953.05000000000007</v>
      </c>
    </row>
    <row r="283" spans="1:7" ht="48" x14ac:dyDescent="0.2">
      <c r="A283" s="60"/>
      <c r="B283" s="115"/>
      <c r="C283" s="21" t="s">
        <v>288</v>
      </c>
      <c r="D283" s="67"/>
      <c r="E283" s="67"/>
      <c r="F283" s="69"/>
      <c r="G283" s="67"/>
    </row>
    <row r="284" spans="1:7" x14ac:dyDescent="0.2">
      <c r="A284" s="60"/>
      <c r="B284" s="115"/>
      <c r="C284" s="11" t="s">
        <v>42</v>
      </c>
      <c r="D284" s="76">
        <v>3367.6</v>
      </c>
      <c r="E284" s="52">
        <v>951.85</v>
      </c>
      <c r="F284" s="52" t="s">
        <v>291</v>
      </c>
      <c r="G284" s="52">
        <v>951.85</v>
      </c>
    </row>
    <row r="285" spans="1:7" ht="36" x14ac:dyDescent="0.2">
      <c r="A285" s="60"/>
      <c r="B285" s="115"/>
      <c r="C285" s="10" t="s">
        <v>290</v>
      </c>
      <c r="D285" s="77"/>
      <c r="E285" s="53"/>
      <c r="F285" s="53"/>
      <c r="G285" s="53"/>
    </row>
    <row r="286" spans="1:7" x14ac:dyDescent="0.2">
      <c r="A286" s="60"/>
      <c r="B286" s="115"/>
      <c r="C286" s="11" t="s">
        <v>18</v>
      </c>
      <c r="D286" s="76">
        <v>225.3</v>
      </c>
      <c r="E286" s="52">
        <v>1.2</v>
      </c>
      <c r="F286" s="52" t="s">
        <v>292</v>
      </c>
      <c r="G286" s="52">
        <v>1.2</v>
      </c>
    </row>
    <row r="287" spans="1:7" ht="24" x14ac:dyDescent="0.2">
      <c r="A287" s="60"/>
      <c r="B287" s="115"/>
      <c r="C287" s="10" t="s">
        <v>137</v>
      </c>
      <c r="D287" s="77"/>
      <c r="E287" s="53"/>
      <c r="F287" s="53"/>
      <c r="G287" s="53"/>
    </row>
    <row r="288" spans="1:7" x14ac:dyDescent="0.2">
      <c r="A288" s="60"/>
      <c r="B288" s="115"/>
      <c r="C288" s="11" t="s">
        <v>45</v>
      </c>
      <c r="D288" s="76">
        <v>0</v>
      </c>
      <c r="E288" s="52">
        <v>0</v>
      </c>
      <c r="F288" s="52" t="s">
        <v>92</v>
      </c>
      <c r="G288" s="52">
        <v>0</v>
      </c>
    </row>
    <row r="289" spans="1:7" ht="36" x14ac:dyDescent="0.2">
      <c r="A289" s="60"/>
      <c r="B289" s="115"/>
      <c r="C289" s="10" t="s">
        <v>293</v>
      </c>
      <c r="D289" s="77"/>
      <c r="E289" s="53"/>
      <c r="F289" s="53"/>
      <c r="G289" s="53"/>
    </row>
    <row r="290" spans="1:7" x14ac:dyDescent="0.2">
      <c r="A290" s="60"/>
      <c r="B290" s="115"/>
      <c r="C290" s="11" t="s">
        <v>48</v>
      </c>
      <c r="D290" s="76">
        <v>0</v>
      </c>
      <c r="E290" s="52">
        <v>0</v>
      </c>
      <c r="F290" s="52" t="s">
        <v>92</v>
      </c>
      <c r="G290" s="52">
        <v>0</v>
      </c>
    </row>
    <row r="291" spans="1:7" ht="36" x14ac:dyDescent="0.2">
      <c r="A291" s="60"/>
      <c r="B291" s="115"/>
      <c r="C291" s="10" t="s">
        <v>294</v>
      </c>
      <c r="D291" s="77"/>
      <c r="E291" s="53"/>
      <c r="F291" s="53"/>
      <c r="G291" s="53"/>
    </row>
    <row r="292" spans="1:7" x14ac:dyDescent="0.2">
      <c r="A292" s="60"/>
      <c r="B292" s="115"/>
      <c r="C292" s="20" t="s">
        <v>295</v>
      </c>
      <c r="D292" s="117">
        <f>D294+D296+D298+D300+D302</f>
        <v>9628</v>
      </c>
      <c r="E292" s="117">
        <f>E294+E296+E298+E300+E302</f>
        <v>4885.8999999999996</v>
      </c>
      <c r="F292" s="68" t="s">
        <v>238</v>
      </c>
      <c r="G292" s="117">
        <f>G294+G296+G298+G300+G302</f>
        <v>4885.8999999999996</v>
      </c>
    </row>
    <row r="293" spans="1:7" ht="48" x14ac:dyDescent="0.2">
      <c r="A293" s="60"/>
      <c r="B293" s="115"/>
      <c r="C293" s="21" t="s">
        <v>296</v>
      </c>
      <c r="D293" s="118"/>
      <c r="E293" s="118"/>
      <c r="F293" s="69"/>
      <c r="G293" s="118"/>
    </row>
    <row r="294" spans="1:7" x14ac:dyDescent="0.2">
      <c r="A294" s="60"/>
      <c r="B294" s="115"/>
      <c r="C294" s="11" t="s">
        <v>42</v>
      </c>
      <c r="D294" s="76">
        <v>4410.5</v>
      </c>
      <c r="E294" s="52">
        <v>2250.5</v>
      </c>
      <c r="F294" s="52" t="s">
        <v>238</v>
      </c>
      <c r="G294" s="52">
        <v>2250.5</v>
      </c>
    </row>
    <row r="295" spans="1:7" ht="24" x14ac:dyDescent="0.2">
      <c r="A295" s="60"/>
      <c r="B295" s="115"/>
      <c r="C295" s="10" t="s">
        <v>297</v>
      </c>
      <c r="D295" s="77"/>
      <c r="E295" s="53"/>
      <c r="F295" s="53"/>
      <c r="G295" s="53"/>
    </row>
    <row r="296" spans="1:7" x14ac:dyDescent="0.2">
      <c r="A296" s="60"/>
      <c r="B296" s="115"/>
      <c r="C296" s="11" t="s">
        <v>18</v>
      </c>
      <c r="D296" s="76">
        <v>1270.5</v>
      </c>
      <c r="E296" s="52">
        <v>610.20000000000005</v>
      </c>
      <c r="F296" s="52" t="s">
        <v>238</v>
      </c>
      <c r="G296" s="52">
        <v>610.20000000000005</v>
      </c>
    </row>
    <row r="297" spans="1:7" ht="24" x14ac:dyDescent="0.2">
      <c r="A297" s="60"/>
      <c r="B297" s="115"/>
      <c r="C297" s="10" t="s">
        <v>298</v>
      </c>
      <c r="D297" s="77"/>
      <c r="E297" s="53"/>
      <c r="F297" s="53"/>
      <c r="G297" s="53"/>
    </row>
    <row r="298" spans="1:7" x14ac:dyDescent="0.2">
      <c r="A298" s="60"/>
      <c r="B298" s="115"/>
      <c r="C298" s="11" t="s">
        <v>45</v>
      </c>
      <c r="D298" s="76">
        <v>321.89999999999998</v>
      </c>
      <c r="E298" s="52">
        <v>161.9</v>
      </c>
      <c r="F298" s="52" t="s">
        <v>238</v>
      </c>
      <c r="G298" s="52">
        <v>161.9</v>
      </c>
    </row>
    <row r="299" spans="1:7" ht="24" x14ac:dyDescent="0.2">
      <c r="A299" s="60"/>
      <c r="B299" s="115"/>
      <c r="C299" s="10" t="s">
        <v>299</v>
      </c>
      <c r="D299" s="77"/>
      <c r="E299" s="53"/>
      <c r="F299" s="53"/>
      <c r="G299" s="53"/>
    </row>
    <row r="300" spans="1:7" x14ac:dyDescent="0.2">
      <c r="A300" s="60"/>
      <c r="B300" s="115"/>
      <c r="C300" s="11" t="s">
        <v>48</v>
      </c>
      <c r="D300" s="76">
        <v>1253.5</v>
      </c>
      <c r="E300" s="52">
        <v>673.1</v>
      </c>
      <c r="F300" s="52" t="s">
        <v>238</v>
      </c>
      <c r="G300" s="52">
        <v>673.1</v>
      </c>
    </row>
    <row r="301" spans="1:7" ht="24" x14ac:dyDescent="0.2">
      <c r="A301" s="60"/>
      <c r="B301" s="115"/>
      <c r="C301" s="10" t="s">
        <v>300</v>
      </c>
      <c r="D301" s="77"/>
      <c r="E301" s="53"/>
      <c r="F301" s="53"/>
      <c r="G301" s="53"/>
    </row>
    <row r="302" spans="1:7" x14ac:dyDescent="0.2">
      <c r="A302" s="60"/>
      <c r="B302" s="115"/>
      <c r="C302" s="11" t="s">
        <v>51</v>
      </c>
      <c r="D302" s="76">
        <v>2371.6</v>
      </c>
      <c r="E302" s="52">
        <v>1190.2</v>
      </c>
      <c r="F302" s="52" t="s">
        <v>302</v>
      </c>
      <c r="G302" s="52">
        <v>1190.2</v>
      </c>
    </row>
    <row r="303" spans="1:7" ht="36" x14ac:dyDescent="0.2">
      <c r="A303" s="60"/>
      <c r="B303" s="115"/>
      <c r="C303" s="3" t="s">
        <v>301</v>
      </c>
      <c r="D303" s="77"/>
      <c r="E303" s="53"/>
      <c r="F303" s="53"/>
      <c r="G303" s="53"/>
    </row>
    <row r="304" spans="1:7" x14ac:dyDescent="0.2">
      <c r="A304" s="61"/>
      <c r="B304" s="116"/>
      <c r="C304" s="28" t="s">
        <v>82</v>
      </c>
      <c r="D304" s="26">
        <f>D292+D282+D244+D234+D164+D222</f>
        <v>234710.2</v>
      </c>
      <c r="E304" s="26">
        <f>E164+E222+E234+E244+E282+E292</f>
        <v>98184.400000000009</v>
      </c>
      <c r="F304" s="26" t="s">
        <v>1131</v>
      </c>
      <c r="G304" s="26">
        <f>G164+G222+G234+G244+G282+G292</f>
        <v>98184.400000000009</v>
      </c>
    </row>
    <row r="305" spans="1:7" x14ac:dyDescent="0.2">
      <c r="A305" s="59">
        <v>4</v>
      </c>
      <c r="B305" s="56" t="s">
        <v>466</v>
      </c>
      <c r="C305" s="24" t="s">
        <v>15</v>
      </c>
      <c r="D305" s="117">
        <f>+D307+D309+D311+D313+D315+D317+D319+D321+D323+D325+D327+D329+D331+D333+D335+D337+D339+D341+D343+D347+D349+D345+D351+D353+D355+D357</f>
        <v>696977.22999999986</v>
      </c>
      <c r="E305" s="117">
        <f>+E307+E309+E311+E313+E315+E317+E319+E321+E323+E325+E327+E329+E331+E333+E335+E337+E339+E341+E343+E347+E349+E345+E351+E353+E355+E357</f>
        <v>283265.58999999997</v>
      </c>
      <c r="F305" s="68" t="s">
        <v>482</v>
      </c>
      <c r="G305" s="117">
        <f>+G307+G309+G311+G313+G315+G317+G319+G321+G323+G325+G327+G329+G331+G333+G335+G337+G339+G341+G343+G347+G349+G345+G351+G353+G355+G357</f>
        <v>283265.58999999997</v>
      </c>
    </row>
    <row r="306" spans="1:7" x14ac:dyDescent="0.2">
      <c r="A306" s="60"/>
      <c r="B306" s="57"/>
      <c r="C306" s="19" t="s">
        <v>307</v>
      </c>
      <c r="D306" s="118"/>
      <c r="E306" s="118"/>
      <c r="F306" s="69"/>
      <c r="G306" s="118"/>
    </row>
    <row r="307" spans="1:7" x14ac:dyDescent="0.2">
      <c r="A307" s="60"/>
      <c r="B307" s="57"/>
      <c r="C307" s="13" t="s">
        <v>42</v>
      </c>
      <c r="D307" s="76">
        <v>10078</v>
      </c>
      <c r="E307" s="52">
        <v>5373</v>
      </c>
      <c r="F307" s="52" t="s">
        <v>481</v>
      </c>
      <c r="G307" s="52">
        <v>5373</v>
      </c>
    </row>
    <row r="308" spans="1:7" ht="84" x14ac:dyDescent="0.2">
      <c r="A308" s="60"/>
      <c r="B308" s="57"/>
      <c r="C308" s="14" t="s">
        <v>308</v>
      </c>
      <c r="D308" s="77"/>
      <c r="E308" s="53"/>
      <c r="F308" s="53"/>
      <c r="G308" s="53"/>
    </row>
    <row r="309" spans="1:7" x14ac:dyDescent="0.2">
      <c r="A309" s="60"/>
      <c r="B309" s="57"/>
      <c r="C309" s="13" t="s">
        <v>18</v>
      </c>
      <c r="D309" s="76">
        <v>1581</v>
      </c>
      <c r="E309" s="52">
        <v>1309.97</v>
      </c>
      <c r="F309" s="52" t="s">
        <v>310</v>
      </c>
      <c r="G309" s="52">
        <v>1309.97</v>
      </c>
    </row>
    <row r="310" spans="1:7" ht="60" x14ac:dyDescent="0.2">
      <c r="A310" s="60"/>
      <c r="B310" s="57"/>
      <c r="C310" s="14" t="s">
        <v>309</v>
      </c>
      <c r="D310" s="77"/>
      <c r="E310" s="53"/>
      <c r="F310" s="53"/>
      <c r="G310" s="53"/>
    </row>
    <row r="311" spans="1:7" x14ac:dyDescent="0.2">
      <c r="A311" s="60"/>
      <c r="B311" s="57"/>
      <c r="C311" s="13" t="s">
        <v>45</v>
      </c>
      <c r="D311" s="76">
        <v>7717</v>
      </c>
      <c r="E311" s="52">
        <v>0</v>
      </c>
      <c r="F311" s="52" t="s">
        <v>475</v>
      </c>
      <c r="G311" s="52">
        <v>0</v>
      </c>
    </row>
    <row r="312" spans="1:7" ht="48" x14ac:dyDescent="0.2">
      <c r="A312" s="60"/>
      <c r="B312" s="57"/>
      <c r="C312" s="14" t="s">
        <v>311</v>
      </c>
      <c r="D312" s="77"/>
      <c r="E312" s="53"/>
      <c r="F312" s="53"/>
      <c r="G312" s="53"/>
    </row>
    <row r="313" spans="1:7" x14ac:dyDescent="0.2">
      <c r="A313" s="60"/>
      <c r="B313" s="57"/>
      <c r="C313" s="13" t="s">
        <v>48</v>
      </c>
      <c r="D313" s="76">
        <v>0</v>
      </c>
      <c r="E313" s="52">
        <v>0</v>
      </c>
      <c r="F313" s="52" t="s">
        <v>67</v>
      </c>
      <c r="G313" s="52">
        <v>0</v>
      </c>
    </row>
    <row r="314" spans="1:7" x14ac:dyDescent="0.2">
      <c r="A314" s="60"/>
      <c r="B314" s="57"/>
      <c r="C314" s="14" t="s">
        <v>312</v>
      </c>
      <c r="D314" s="77"/>
      <c r="E314" s="53"/>
      <c r="F314" s="53"/>
      <c r="G314" s="53"/>
    </row>
    <row r="315" spans="1:7" x14ac:dyDescent="0.2">
      <c r="A315" s="60"/>
      <c r="B315" s="57"/>
      <c r="C315" s="13" t="s">
        <v>51</v>
      </c>
      <c r="D315" s="76">
        <f>500+40419.9</f>
        <v>40919.9</v>
      </c>
      <c r="E315" s="52">
        <v>0</v>
      </c>
      <c r="F315" s="52" t="s">
        <v>314</v>
      </c>
      <c r="G315" s="52">
        <v>0</v>
      </c>
    </row>
    <row r="316" spans="1:7" ht="48" x14ac:dyDescent="0.2">
      <c r="A316" s="60"/>
      <c r="B316" s="57"/>
      <c r="C316" s="14" t="s">
        <v>313</v>
      </c>
      <c r="D316" s="77"/>
      <c r="E316" s="53"/>
      <c r="F316" s="53"/>
      <c r="G316" s="53"/>
    </row>
    <row r="317" spans="1:7" x14ac:dyDescent="0.2">
      <c r="A317" s="60"/>
      <c r="B317" s="57"/>
      <c r="C317" s="13" t="s">
        <v>21</v>
      </c>
      <c r="D317" s="76">
        <v>28627</v>
      </c>
      <c r="E317" s="52">
        <v>12063.65</v>
      </c>
      <c r="F317" s="52" t="s">
        <v>467</v>
      </c>
      <c r="G317" s="52">
        <v>12063.65</v>
      </c>
    </row>
    <row r="318" spans="1:7" ht="48" x14ac:dyDescent="0.2">
      <c r="A318" s="60"/>
      <c r="B318" s="57"/>
      <c r="C318" s="14" t="s">
        <v>315</v>
      </c>
      <c r="D318" s="77"/>
      <c r="E318" s="53"/>
      <c r="F318" s="53"/>
      <c r="G318" s="53"/>
    </row>
    <row r="319" spans="1:7" x14ac:dyDescent="0.2">
      <c r="A319" s="60"/>
      <c r="B319" s="57"/>
      <c r="C319" s="13" t="s">
        <v>24</v>
      </c>
      <c r="D319" s="76">
        <v>1443</v>
      </c>
      <c r="E319" s="52">
        <v>543.91</v>
      </c>
      <c r="F319" s="52" t="s">
        <v>468</v>
      </c>
      <c r="G319" s="52">
        <v>543.91</v>
      </c>
    </row>
    <row r="320" spans="1:7" ht="72" x14ac:dyDescent="0.2">
      <c r="A320" s="60"/>
      <c r="B320" s="57"/>
      <c r="C320" s="14" t="s">
        <v>316</v>
      </c>
      <c r="D320" s="77"/>
      <c r="E320" s="53"/>
      <c r="F320" s="53"/>
      <c r="G320" s="53"/>
    </row>
    <row r="321" spans="1:7" x14ac:dyDescent="0.2">
      <c r="A321" s="60"/>
      <c r="B321" s="57"/>
      <c r="C321" s="13" t="s">
        <v>26</v>
      </c>
      <c r="D321" s="76">
        <v>573</v>
      </c>
      <c r="E321" s="52">
        <v>60.48</v>
      </c>
      <c r="F321" s="52" t="s">
        <v>469</v>
      </c>
      <c r="G321" s="52">
        <v>60.48</v>
      </c>
    </row>
    <row r="322" spans="1:7" ht="24" x14ac:dyDescent="0.2">
      <c r="A322" s="60"/>
      <c r="B322" s="57"/>
      <c r="C322" s="14" t="s">
        <v>317</v>
      </c>
      <c r="D322" s="77"/>
      <c r="E322" s="53"/>
      <c r="F322" s="53"/>
      <c r="G322" s="53"/>
    </row>
    <row r="323" spans="1:7" x14ac:dyDescent="0.2">
      <c r="A323" s="60"/>
      <c r="B323" s="57"/>
      <c r="C323" s="13" t="s">
        <v>36</v>
      </c>
      <c r="D323" s="76">
        <f>91384.2+383314</f>
        <v>474698.2</v>
      </c>
      <c r="E323" s="52">
        <f>20457.58+184726.34</f>
        <v>205183.91999999998</v>
      </c>
      <c r="F323" s="52" t="s">
        <v>480</v>
      </c>
      <c r="G323" s="52">
        <f>20457.58+184726.34</f>
        <v>205183.91999999998</v>
      </c>
    </row>
    <row r="324" spans="1:7" ht="24" x14ac:dyDescent="0.2">
      <c r="A324" s="60"/>
      <c r="B324" s="57"/>
      <c r="C324" s="14" t="s">
        <v>318</v>
      </c>
      <c r="D324" s="77"/>
      <c r="E324" s="53"/>
      <c r="F324" s="53"/>
      <c r="G324" s="53"/>
    </row>
    <row r="325" spans="1:7" x14ac:dyDescent="0.2">
      <c r="A325" s="60"/>
      <c r="B325" s="57"/>
      <c r="C325" s="13" t="s">
        <v>38</v>
      </c>
      <c r="D325" s="76">
        <v>109374.5</v>
      </c>
      <c r="E325" s="52">
        <v>49512.25</v>
      </c>
      <c r="F325" s="52" t="s">
        <v>321</v>
      </c>
      <c r="G325" s="52">
        <v>49512.25</v>
      </c>
    </row>
    <row r="326" spans="1:7" ht="36" x14ac:dyDescent="0.2">
      <c r="A326" s="60"/>
      <c r="B326" s="57"/>
      <c r="C326" s="14" t="s">
        <v>320</v>
      </c>
      <c r="D326" s="77"/>
      <c r="E326" s="53"/>
      <c r="F326" s="53"/>
      <c r="G326" s="53"/>
    </row>
    <row r="327" spans="1:7" x14ac:dyDescent="0.2">
      <c r="A327" s="60"/>
      <c r="B327" s="57"/>
      <c r="C327" s="13" t="s">
        <v>275</v>
      </c>
      <c r="D327" s="76">
        <v>1000</v>
      </c>
      <c r="E327" s="52">
        <v>0</v>
      </c>
      <c r="F327" s="52" t="s">
        <v>470</v>
      </c>
      <c r="G327" s="52">
        <v>0</v>
      </c>
    </row>
    <row r="328" spans="1:7" ht="48" x14ac:dyDescent="0.2">
      <c r="A328" s="60"/>
      <c r="B328" s="57"/>
      <c r="C328" s="14" t="s">
        <v>323</v>
      </c>
      <c r="D328" s="77"/>
      <c r="E328" s="53"/>
      <c r="F328" s="53"/>
      <c r="G328" s="53"/>
    </row>
    <row r="329" spans="1:7" x14ac:dyDescent="0.2">
      <c r="A329" s="60"/>
      <c r="B329" s="57"/>
      <c r="C329" s="13" t="s">
        <v>324</v>
      </c>
      <c r="D329" s="76">
        <v>111.1</v>
      </c>
      <c r="E329" s="52">
        <v>0</v>
      </c>
      <c r="F329" s="52" t="s">
        <v>314</v>
      </c>
      <c r="G329" s="52">
        <v>0</v>
      </c>
    </row>
    <row r="330" spans="1:7" ht="48" x14ac:dyDescent="0.2">
      <c r="A330" s="60"/>
      <c r="B330" s="57"/>
      <c r="C330" s="14" t="s">
        <v>325</v>
      </c>
      <c r="D330" s="77"/>
      <c r="E330" s="53"/>
      <c r="F330" s="53"/>
      <c r="G330" s="53"/>
    </row>
    <row r="331" spans="1:7" x14ac:dyDescent="0.2">
      <c r="A331" s="60"/>
      <c r="B331" s="57"/>
      <c r="C331" s="13" t="s">
        <v>326</v>
      </c>
      <c r="D331" s="76">
        <f>5940.96+2000</f>
        <v>7940.96</v>
      </c>
      <c r="E331" s="52">
        <v>681.74</v>
      </c>
      <c r="F331" s="52" t="s">
        <v>328</v>
      </c>
      <c r="G331" s="52">
        <v>681.74</v>
      </c>
    </row>
    <row r="332" spans="1:7" x14ac:dyDescent="0.2">
      <c r="A332" s="60"/>
      <c r="B332" s="57"/>
      <c r="C332" s="14" t="s">
        <v>327</v>
      </c>
      <c r="D332" s="77"/>
      <c r="E332" s="53"/>
      <c r="F332" s="53"/>
      <c r="G332" s="53"/>
    </row>
    <row r="333" spans="1:7" x14ac:dyDescent="0.2">
      <c r="A333" s="60"/>
      <c r="B333" s="57"/>
      <c r="C333" s="13" t="s">
        <v>329</v>
      </c>
      <c r="D333" s="76">
        <v>0</v>
      </c>
      <c r="E333" s="52">
        <v>0</v>
      </c>
      <c r="F333" s="52" t="s">
        <v>67</v>
      </c>
      <c r="G333" s="52">
        <v>0</v>
      </c>
    </row>
    <row r="334" spans="1:7" x14ac:dyDescent="0.2">
      <c r="A334" s="60"/>
      <c r="B334" s="57"/>
      <c r="C334" s="14" t="s">
        <v>330</v>
      </c>
      <c r="D334" s="77"/>
      <c r="E334" s="53"/>
      <c r="F334" s="53"/>
      <c r="G334" s="53"/>
    </row>
    <row r="335" spans="1:7" x14ac:dyDescent="0.2">
      <c r="A335" s="60"/>
      <c r="B335" s="57"/>
      <c r="C335" s="13" t="s">
        <v>331</v>
      </c>
      <c r="D335" s="76">
        <v>0</v>
      </c>
      <c r="E335" s="52">
        <v>0</v>
      </c>
      <c r="F335" s="52" t="s">
        <v>67</v>
      </c>
      <c r="G335" s="52">
        <v>0</v>
      </c>
    </row>
    <row r="336" spans="1:7" ht="48" x14ac:dyDescent="0.2">
      <c r="A336" s="60"/>
      <c r="B336" s="57"/>
      <c r="C336" s="14" t="s">
        <v>332</v>
      </c>
      <c r="D336" s="77"/>
      <c r="E336" s="53"/>
      <c r="F336" s="53"/>
      <c r="G336" s="53"/>
    </row>
    <row r="337" spans="1:7" x14ac:dyDescent="0.2">
      <c r="A337" s="60"/>
      <c r="B337" s="57"/>
      <c r="C337" s="13" t="s">
        <v>333</v>
      </c>
      <c r="D337" s="76">
        <v>0</v>
      </c>
      <c r="E337" s="52">
        <v>0</v>
      </c>
      <c r="F337" s="52" t="s">
        <v>67</v>
      </c>
      <c r="G337" s="52">
        <v>0</v>
      </c>
    </row>
    <row r="338" spans="1:7" ht="36" x14ac:dyDescent="0.2">
      <c r="A338" s="60"/>
      <c r="B338" s="57"/>
      <c r="C338" s="14" t="s">
        <v>334</v>
      </c>
      <c r="D338" s="77"/>
      <c r="E338" s="53"/>
      <c r="F338" s="53"/>
      <c r="G338" s="53"/>
    </row>
    <row r="339" spans="1:7" x14ac:dyDescent="0.2">
      <c r="A339" s="60"/>
      <c r="B339" s="57"/>
      <c r="C339" s="13" t="s">
        <v>335</v>
      </c>
      <c r="D339" s="76">
        <v>885.58999999999992</v>
      </c>
      <c r="E339" s="52">
        <v>292.40999999999997</v>
      </c>
      <c r="F339" s="52" t="s">
        <v>367</v>
      </c>
      <c r="G339" s="52">
        <v>292.40999999999997</v>
      </c>
    </row>
    <row r="340" spans="1:7" ht="24" x14ac:dyDescent="0.2">
      <c r="A340" s="60"/>
      <c r="B340" s="57"/>
      <c r="C340" s="14" t="s">
        <v>336</v>
      </c>
      <c r="D340" s="77"/>
      <c r="E340" s="53"/>
      <c r="F340" s="53"/>
      <c r="G340" s="53"/>
    </row>
    <row r="341" spans="1:7" x14ac:dyDescent="0.2">
      <c r="A341" s="60"/>
      <c r="B341" s="57"/>
      <c r="C341" s="13" t="s">
        <v>337</v>
      </c>
      <c r="D341" s="76">
        <v>0</v>
      </c>
      <c r="E341" s="52">
        <v>0</v>
      </c>
      <c r="F341" s="52" t="s">
        <v>67</v>
      </c>
      <c r="G341" s="52">
        <v>0</v>
      </c>
    </row>
    <row r="342" spans="1:7" ht="36" x14ac:dyDescent="0.2">
      <c r="A342" s="60"/>
      <c r="B342" s="57"/>
      <c r="C342" s="14" t="s">
        <v>338</v>
      </c>
      <c r="D342" s="77"/>
      <c r="E342" s="53"/>
      <c r="F342" s="53"/>
      <c r="G342" s="53"/>
    </row>
    <row r="343" spans="1:7" x14ac:dyDescent="0.2">
      <c r="A343" s="60"/>
      <c r="B343" s="57"/>
      <c r="C343" s="13" t="s">
        <v>339</v>
      </c>
      <c r="D343" s="76">
        <v>1230.3200000000002</v>
      </c>
      <c r="E343" s="52">
        <v>0</v>
      </c>
      <c r="F343" s="52" t="s">
        <v>475</v>
      </c>
      <c r="G343" s="52">
        <v>0</v>
      </c>
    </row>
    <row r="344" spans="1:7" ht="24" x14ac:dyDescent="0.2">
      <c r="A344" s="60"/>
      <c r="B344" s="57"/>
      <c r="C344" s="14" t="s">
        <v>340</v>
      </c>
      <c r="D344" s="77"/>
      <c r="E344" s="53"/>
      <c r="F344" s="53"/>
      <c r="G344" s="53"/>
    </row>
    <row r="345" spans="1:7" x14ac:dyDescent="0.2">
      <c r="A345" s="60"/>
      <c r="B345" s="57"/>
      <c r="C345" s="13" t="s">
        <v>341</v>
      </c>
      <c r="D345" s="76">
        <v>6850.32</v>
      </c>
      <c r="E345" s="52">
        <v>6850.32</v>
      </c>
      <c r="F345" s="52" t="s">
        <v>343</v>
      </c>
      <c r="G345" s="52">
        <v>6850.32</v>
      </c>
    </row>
    <row r="346" spans="1:7" ht="24" x14ac:dyDescent="0.2">
      <c r="A346" s="60"/>
      <c r="B346" s="57"/>
      <c r="C346" s="14" t="s">
        <v>342</v>
      </c>
      <c r="D346" s="77"/>
      <c r="E346" s="53"/>
      <c r="F346" s="53"/>
      <c r="G346" s="53"/>
    </row>
    <row r="347" spans="1:7" x14ac:dyDescent="0.2">
      <c r="A347" s="60"/>
      <c r="B347" s="57"/>
      <c r="C347" s="13" t="s">
        <v>344</v>
      </c>
      <c r="D347" s="76">
        <v>0</v>
      </c>
      <c r="E347" s="52">
        <v>0</v>
      </c>
      <c r="F347" s="52" t="s">
        <v>67</v>
      </c>
      <c r="G347" s="52">
        <v>0</v>
      </c>
    </row>
    <row r="348" spans="1:7" ht="36" x14ac:dyDescent="0.2">
      <c r="A348" s="60"/>
      <c r="B348" s="57"/>
      <c r="C348" s="14" t="s">
        <v>345</v>
      </c>
      <c r="D348" s="77"/>
      <c r="E348" s="53"/>
      <c r="F348" s="53"/>
      <c r="G348" s="53"/>
    </row>
    <row r="349" spans="1:7" x14ac:dyDescent="0.2">
      <c r="A349" s="60"/>
      <c r="B349" s="57"/>
      <c r="C349" s="13" t="s">
        <v>346</v>
      </c>
      <c r="D349" s="76">
        <v>78.400000000000006</v>
      </c>
      <c r="E349" s="52">
        <v>0</v>
      </c>
      <c r="F349" s="52" t="s">
        <v>348</v>
      </c>
      <c r="G349" s="52">
        <v>0</v>
      </c>
    </row>
    <row r="350" spans="1:7" ht="36" x14ac:dyDescent="0.2">
      <c r="A350" s="60"/>
      <c r="B350" s="57"/>
      <c r="C350" s="14" t="s">
        <v>347</v>
      </c>
      <c r="D350" s="77"/>
      <c r="E350" s="53"/>
      <c r="F350" s="53"/>
      <c r="G350" s="53"/>
    </row>
    <row r="351" spans="1:7" x14ac:dyDescent="0.2">
      <c r="A351" s="60"/>
      <c r="B351" s="57"/>
      <c r="C351" s="13" t="s">
        <v>349</v>
      </c>
      <c r="D351" s="76">
        <v>132.64000000000001</v>
      </c>
      <c r="E351" s="52">
        <v>114.41</v>
      </c>
      <c r="F351" s="52" t="s">
        <v>351</v>
      </c>
      <c r="G351" s="52">
        <v>114.41</v>
      </c>
    </row>
    <row r="352" spans="1:7" ht="24" x14ac:dyDescent="0.2">
      <c r="A352" s="60"/>
      <c r="B352" s="57"/>
      <c r="C352" s="14" t="s">
        <v>350</v>
      </c>
      <c r="D352" s="77"/>
      <c r="E352" s="53"/>
      <c r="F352" s="53"/>
      <c r="G352" s="53"/>
    </row>
    <row r="353" spans="1:7" x14ac:dyDescent="0.2">
      <c r="A353" s="60"/>
      <c r="B353" s="57"/>
      <c r="C353" s="13" t="s">
        <v>277</v>
      </c>
      <c r="D353" s="76">
        <v>2873.8</v>
      </c>
      <c r="E353" s="52">
        <v>1279.53</v>
      </c>
      <c r="F353" s="52" t="s">
        <v>353</v>
      </c>
      <c r="G353" s="52">
        <v>1279.53</v>
      </c>
    </row>
    <row r="354" spans="1:7" ht="24" x14ac:dyDescent="0.2">
      <c r="A354" s="60"/>
      <c r="B354" s="57"/>
      <c r="C354" s="14" t="s">
        <v>352</v>
      </c>
      <c r="D354" s="77"/>
      <c r="E354" s="53"/>
      <c r="F354" s="53"/>
      <c r="G354" s="53"/>
    </row>
    <row r="355" spans="1:7" x14ac:dyDescent="0.2">
      <c r="A355" s="60"/>
      <c r="B355" s="57"/>
      <c r="C355" s="13" t="s">
        <v>354</v>
      </c>
      <c r="D355" s="76">
        <v>50</v>
      </c>
      <c r="E355" s="52">
        <v>0</v>
      </c>
      <c r="F355" s="52" t="s">
        <v>314</v>
      </c>
      <c r="G355" s="52">
        <v>0</v>
      </c>
    </row>
    <row r="356" spans="1:7" x14ac:dyDescent="0.2">
      <c r="A356" s="60"/>
      <c r="B356" s="57"/>
      <c r="C356" s="14" t="s">
        <v>355</v>
      </c>
      <c r="D356" s="77"/>
      <c r="E356" s="53"/>
      <c r="F356" s="53"/>
      <c r="G356" s="53"/>
    </row>
    <row r="357" spans="1:7" x14ac:dyDescent="0.2">
      <c r="A357" s="60"/>
      <c r="B357" s="57"/>
      <c r="C357" s="13" t="s">
        <v>356</v>
      </c>
      <c r="D357" s="76">
        <v>812.5</v>
      </c>
      <c r="E357" s="52">
        <v>0</v>
      </c>
      <c r="F357" s="52" t="s">
        <v>314</v>
      </c>
      <c r="G357" s="52">
        <v>0</v>
      </c>
    </row>
    <row r="358" spans="1:7" x14ac:dyDescent="0.2">
      <c r="A358" s="60"/>
      <c r="B358" s="57"/>
      <c r="C358" s="14" t="s">
        <v>357</v>
      </c>
      <c r="D358" s="77"/>
      <c r="E358" s="53"/>
      <c r="F358" s="53"/>
      <c r="G358" s="53"/>
    </row>
    <row r="359" spans="1:7" x14ac:dyDescent="0.2">
      <c r="A359" s="60"/>
      <c r="B359" s="57"/>
      <c r="C359" s="24" t="s">
        <v>39</v>
      </c>
      <c r="D359" s="66">
        <f>D361+D363+D365+D367+D369+D371+D373+D375+D377+D379+D381+D383+D385+D387+D389+D391+D393+D395+D397+D399+D401+D403+D405+D407+D409+D411+D413+D415+D417+D419+D421+D423+D425+D427+D429+D431+D433+D435+D437+D439+D441</f>
        <v>601270.46</v>
      </c>
      <c r="E359" s="66">
        <f>E361+E363+E365+E367+E369+E371+E373+E375+E377+E379+E381+E383+E385+E387+E389+E391+E393+E395+E397+E399+E401+E403+E405+E407+E409+E411+E413+E415+E417+E419+E421+E423+E425+E427+E429+E431+E433+E435+E437+E439+E441</f>
        <v>290776.0500000001</v>
      </c>
      <c r="F359" s="68" t="s">
        <v>483</v>
      </c>
      <c r="G359" s="66">
        <f>G361+G363+G365+G367+G369+G371+G373+G375+G377+G379+G381+G383+G385+G387+G389+G391+G393+G395+G397+G399+G401+G403+G405+G407+G409+G411+G413+G415+G417+G419+G421+G423+G425+G427+G429+G431+G433+G435+G437+G439+G441</f>
        <v>290776.0500000001</v>
      </c>
    </row>
    <row r="360" spans="1:7" x14ac:dyDescent="0.2">
      <c r="A360" s="60"/>
      <c r="B360" s="57"/>
      <c r="C360" s="19" t="s">
        <v>358</v>
      </c>
      <c r="D360" s="67"/>
      <c r="E360" s="67"/>
      <c r="F360" s="69"/>
      <c r="G360" s="67"/>
    </row>
    <row r="361" spans="1:7" x14ac:dyDescent="0.2">
      <c r="A361" s="60"/>
      <c r="B361" s="57"/>
      <c r="C361" s="13" t="s">
        <v>42</v>
      </c>
      <c r="D361" s="76">
        <f>4931.8+409155</f>
        <v>414086.8</v>
      </c>
      <c r="E361" s="52">
        <f>2384.53+226136.98</f>
        <v>228521.51</v>
      </c>
      <c r="F361" s="52" t="s">
        <v>471</v>
      </c>
      <c r="G361" s="52">
        <f>2384.53+226136.98</f>
        <v>228521.51</v>
      </c>
    </row>
    <row r="362" spans="1:7" ht="48" x14ac:dyDescent="0.2">
      <c r="A362" s="60"/>
      <c r="B362" s="57"/>
      <c r="C362" s="14" t="s">
        <v>359</v>
      </c>
      <c r="D362" s="77"/>
      <c r="E362" s="53"/>
      <c r="F362" s="53"/>
      <c r="G362" s="53"/>
    </row>
    <row r="363" spans="1:7" x14ac:dyDescent="0.2">
      <c r="A363" s="60"/>
      <c r="B363" s="57"/>
      <c r="C363" s="13" t="s">
        <v>18</v>
      </c>
      <c r="D363" s="76">
        <v>16818</v>
      </c>
      <c r="E363" s="52">
        <v>10937.15</v>
      </c>
      <c r="F363" s="52" t="s">
        <v>472</v>
      </c>
      <c r="G363" s="52">
        <v>10937.15</v>
      </c>
    </row>
    <row r="364" spans="1:7" ht="24" x14ac:dyDescent="0.2">
      <c r="A364" s="60"/>
      <c r="B364" s="57"/>
      <c r="C364" s="14" t="s">
        <v>319</v>
      </c>
      <c r="D364" s="77"/>
      <c r="E364" s="53"/>
      <c r="F364" s="53"/>
      <c r="G364" s="53"/>
    </row>
    <row r="365" spans="1:7" x14ac:dyDescent="0.2">
      <c r="A365" s="60"/>
      <c r="B365" s="57"/>
      <c r="C365" s="13" t="s">
        <v>45</v>
      </c>
      <c r="D365" s="76">
        <v>1003</v>
      </c>
      <c r="E365" s="52">
        <v>115.28</v>
      </c>
      <c r="F365" s="52" t="s">
        <v>473</v>
      </c>
      <c r="G365" s="52">
        <v>115.28</v>
      </c>
    </row>
    <row r="366" spans="1:7" ht="84" x14ac:dyDescent="0.2">
      <c r="A366" s="60"/>
      <c r="B366" s="57"/>
      <c r="C366" s="14" t="s">
        <v>360</v>
      </c>
      <c r="D366" s="77"/>
      <c r="E366" s="53"/>
      <c r="F366" s="53"/>
      <c r="G366" s="53"/>
    </row>
    <row r="367" spans="1:7" x14ac:dyDescent="0.2">
      <c r="A367" s="60"/>
      <c r="B367" s="57"/>
      <c r="C367" s="13" t="s">
        <v>21</v>
      </c>
      <c r="D367" s="76">
        <v>5110</v>
      </c>
      <c r="E367" s="52">
        <v>2193.81</v>
      </c>
      <c r="F367" s="52" t="s">
        <v>460</v>
      </c>
      <c r="G367" s="52">
        <v>2193.81</v>
      </c>
    </row>
    <row r="368" spans="1:7" ht="24" x14ac:dyDescent="0.2">
      <c r="A368" s="60"/>
      <c r="B368" s="57"/>
      <c r="C368" s="14" t="s">
        <v>361</v>
      </c>
      <c r="D368" s="77"/>
      <c r="E368" s="53"/>
      <c r="F368" s="53"/>
      <c r="G368" s="53"/>
    </row>
    <row r="369" spans="1:7" x14ac:dyDescent="0.2">
      <c r="A369" s="60"/>
      <c r="B369" s="57"/>
      <c r="C369" s="13" t="s">
        <v>36</v>
      </c>
      <c r="D369" s="76">
        <v>73392.5</v>
      </c>
      <c r="E369" s="52">
        <v>29046.090000000004</v>
      </c>
      <c r="F369" s="52" t="s">
        <v>363</v>
      </c>
      <c r="G369" s="52">
        <v>29046.090000000004</v>
      </c>
    </row>
    <row r="370" spans="1:7" ht="36" x14ac:dyDescent="0.2">
      <c r="A370" s="60"/>
      <c r="B370" s="57"/>
      <c r="C370" s="14" t="s">
        <v>362</v>
      </c>
      <c r="D370" s="77"/>
      <c r="E370" s="53"/>
      <c r="F370" s="53"/>
      <c r="G370" s="53"/>
    </row>
    <row r="371" spans="1:7" x14ac:dyDescent="0.2">
      <c r="A371" s="60"/>
      <c r="B371" s="57"/>
      <c r="C371" s="13" t="s">
        <v>38</v>
      </c>
      <c r="D371" s="76">
        <v>3818.6</v>
      </c>
      <c r="E371" s="52">
        <v>1361.77</v>
      </c>
      <c r="F371" s="52" t="s">
        <v>365</v>
      </c>
      <c r="G371" s="52">
        <v>1361.77</v>
      </c>
    </row>
    <row r="372" spans="1:7" ht="36" x14ac:dyDescent="0.2">
      <c r="A372" s="60"/>
      <c r="B372" s="57"/>
      <c r="C372" s="14" t="s">
        <v>364</v>
      </c>
      <c r="D372" s="77"/>
      <c r="E372" s="53"/>
      <c r="F372" s="53"/>
      <c r="G372" s="53"/>
    </row>
    <row r="373" spans="1:7" x14ac:dyDescent="0.2">
      <c r="A373" s="60"/>
      <c r="B373" s="57"/>
      <c r="C373" s="13" t="s">
        <v>275</v>
      </c>
      <c r="D373" s="76">
        <v>4099.6000000000004</v>
      </c>
      <c r="E373" s="52">
        <v>1361.77</v>
      </c>
      <c r="F373" s="52" t="s">
        <v>367</v>
      </c>
      <c r="G373" s="52">
        <v>1361.77</v>
      </c>
    </row>
    <row r="374" spans="1:7" ht="36" x14ac:dyDescent="0.2">
      <c r="A374" s="60"/>
      <c r="B374" s="57"/>
      <c r="C374" s="14" t="s">
        <v>366</v>
      </c>
      <c r="D374" s="77"/>
      <c r="E374" s="53"/>
      <c r="F374" s="53"/>
      <c r="G374" s="53"/>
    </row>
    <row r="375" spans="1:7" x14ac:dyDescent="0.2">
      <c r="A375" s="60"/>
      <c r="B375" s="57"/>
      <c r="C375" s="13" t="s">
        <v>324</v>
      </c>
      <c r="D375" s="76">
        <v>24330</v>
      </c>
      <c r="E375" s="52">
        <v>9520.2999999999993</v>
      </c>
      <c r="F375" s="52" t="s">
        <v>479</v>
      </c>
      <c r="G375" s="52">
        <v>9520.2999999999993</v>
      </c>
    </row>
    <row r="376" spans="1:7" ht="72" x14ac:dyDescent="0.2">
      <c r="A376" s="60"/>
      <c r="B376" s="57"/>
      <c r="C376" s="14" t="s">
        <v>368</v>
      </c>
      <c r="D376" s="77"/>
      <c r="E376" s="53"/>
      <c r="F376" s="53"/>
      <c r="G376" s="53"/>
    </row>
    <row r="377" spans="1:7" x14ac:dyDescent="0.2">
      <c r="A377" s="60"/>
      <c r="B377" s="57"/>
      <c r="C377" s="13" t="s">
        <v>277</v>
      </c>
      <c r="D377" s="76">
        <v>17673.71</v>
      </c>
      <c r="E377" s="52">
        <v>2193.3000000000002</v>
      </c>
      <c r="F377" s="52" t="s">
        <v>370</v>
      </c>
      <c r="G377" s="52">
        <v>2193.3000000000002</v>
      </c>
    </row>
    <row r="378" spans="1:7" ht="24" x14ac:dyDescent="0.2">
      <c r="A378" s="60"/>
      <c r="B378" s="57"/>
      <c r="C378" s="14" t="s">
        <v>369</v>
      </c>
      <c r="D378" s="77"/>
      <c r="E378" s="53"/>
      <c r="F378" s="53"/>
      <c r="G378" s="53"/>
    </row>
    <row r="379" spans="1:7" x14ac:dyDescent="0.2">
      <c r="A379" s="60"/>
      <c r="B379" s="57"/>
      <c r="C379" s="13" t="s">
        <v>280</v>
      </c>
      <c r="D379" s="76">
        <v>0</v>
      </c>
      <c r="E379" s="52">
        <v>0</v>
      </c>
      <c r="F379" s="52" t="s">
        <v>67</v>
      </c>
      <c r="G379" s="52">
        <v>0</v>
      </c>
    </row>
    <row r="380" spans="1:7" ht="48" x14ac:dyDescent="0.2">
      <c r="A380" s="60"/>
      <c r="B380" s="57"/>
      <c r="C380" s="14" t="s">
        <v>371</v>
      </c>
      <c r="D380" s="119"/>
      <c r="E380" s="53"/>
      <c r="F380" s="53"/>
      <c r="G380" s="53"/>
    </row>
    <row r="381" spans="1:7" x14ac:dyDescent="0.2">
      <c r="A381" s="60"/>
      <c r="B381" s="57"/>
      <c r="C381" s="13" t="s">
        <v>282</v>
      </c>
      <c r="D381" s="106">
        <v>1100</v>
      </c>
      <c r="E381" s="76">
        <v>0</v>
      </c>
      <c r="F381" s="52" t="s">
        <v>475</v>
      </c>
      <c r="G381" s="52">
        <v>0</v>
      </c>
    </row>
    <row r="382" spans="1:7" ht="36" x14ac:dyDescent="0.2">
      <c r="A382" s="60"/>
      <c r="B382" s="57"/>
      <c r="C382" s="29" t="s">
        <v>474</v>
      </c>
      <c r="D382" s="107"/>
      <c r="E382" s="77"/>
      <c r="F382" s="53"/>
      <c r="G382" s="53"/>
    </row>
    <row r="383" spans="1:7" x14ac:dyDescent="0.2">
      <c r="A383" s="60"/>
      <c r="B383" s="57"/>
      <c r="C383" s="13" t="s">
        <v>285</v>
      </c>
      <c r="D383" s="119">
        <v>0</v>
      </c>
      <c r="E383" s="52">
        <v>0</v>
      </c>
      <c r="F383" s="52" t="s">
        <v>67</v>
      </c>
      <c r="G383" s="52">
        <v>0</v>
      </c>
    </row>
    <row r="384" spans="1:7" ht="60" x14ac:dyDescent="0.2">
      <c r="A384" s="60"/>
      <c r="B384" s="57"/>
      <c r="C384" s="14" t="s">
        <v>372</v>
      </c>
      <c r="D384" s="77"/>
      <c r="E384" s="53"/>
      <c r="F384" s="53"/>
      <c r="G384" s="53"/>
    </row>
    <row r="385" spans="1:7" x14ac:dyDescent="0.2">
      <c r="A385" s="60"/>
      <c r="B385" s="57"/>
      <c r="C385" s="13" t="s">
        <v>373</v>
      </c>
      <c r="D385" s="76">
        <v>0</v>
      </c>
      <c r="E385" s="52">
        <v>0</v>
      </c>
      <c r="F385" s="52" t="s">
        <v>67</v>
      </c>
      <c r="G385" s="52">
        <v>0</v>
      </c>
    </row>
    <row r="386" spans="1:7" ht="48" x14ac:dyDescent="0.2">
      <c r="A386" s="60"/>
      <c r="B386" s="57"/>
      <c r="C386" s="14" t="s">
        <v>374</v>
      </c>
      <c r="D386" s="77"/>
      <c r="E386" s="53"/>
      <c r="F386" s="53"/>
      <c r="G386" s="53"/>
    </row>
    <row r="387" spans="1:7" x14ac:dyDescent="0.2">
      <c r="A387" s="60"/>
      <c r="B387" s="57"/>
      <c r="C387" s="13" t="s">
        <v>375</v>
      </c>
      <c r="D387" s="76">
        <v>133.74</v>
      </c>
      <c r="E387" s="52">
        <v>0</v>
      </c>
      <c r="F387" s="52" t="s">
        <v>314</v>
      </c>
      <c r="G387" s="52">
        <v>0</v>
      </c>
    </row>
    <row r="388" spans="1:7" ht="84" x14ac:dyDescent="0.2">
      <c r="A388" s="60"/>
      <c r="B388" s="57"/>
      <c r="C388" s="14" t="s">
        <v>376</v>
      </c>
      <c r="D388" s="77"/>
      <c r="E388" s="53"/>
      <c r="F388" s="53"/>
      <c r="G388" s="53"/>
    </row>
    <row r="389" spans="1:7" x14ac:dyDescent="0.2">
      <c r="A389" s="60"/>
      <c r="B389" s="57"/>
      <c r="C389" s="13" t="s">
        <v>377</v>
      </c>
      <c r="D389" s="76">
        <v>0</v>
      </c>
      <c r="E389" s="52">
        <v>0</v>
      </c>
      <c r="F389" s="52" t="s">
        <v>67</v>
      </c>
      <c r="G389" s="52">
        <v>0</v>
      </c>
    </row>
    <row r="390" spans="1:7" ht="48" x14ac:dyDescent="0.2">
      <c r="A390" s="60"/>
      <c r="B390" s="57"/>
      <c r="C390" s="14" t="s">
        <v>378</v>
      </c>
      <c r="D390" s="77"/>
      <c r="E390" s="53"/>
      <c r="F390" s="53"/>
      <c r="G390" s="53"/>
    </row>
    <row r="391" spans="1:7" x14ac:dyDescent="0.2">
      <c r="A391" s="60"/>
      <c r="B391" s="57"/>
      <c r="C391" s="13" t="s">
        <v>379</v>
      </c>
      <c r="D391" s="76">
        <v>0</v>
      </c>
      <c r="E391" s="52">
        <v>0</v>
      </c>
      <c r="F391" s="52" t="s">
        <v>67</v>
      </c>
      <c r="G391" s="52">
        <v>0</v>
      </c>
    </row>
    <row r="392" spans="1:7" ht="84" x14ac:dyDescent="0.2">
      <c r="A392" s="60"/>
      <c r="B392" s="57"/>
      <c r="C392" s="14" t="s">
        <v>380</v>
      </c>
      <c r="D392" s="77"/>
      <c r="E392" s="53"/>
      <c r="F392" s="53"/>
      <c r="G392" s="53"/>
    </row>
    <row r="393" spans="1:7" x14ac:dyDescent="0.2">
      <c r="A393" s="60"/>
      <c r="B393" s="57"/>
      <c r="C393" s="13" t="s">
        <v>381</v>
      </c>
      <c r="D393" s="76">
        <v>0</v>
      </c>
      <c r="E393" s="52">
        <v>0</v>
      </c>
      <c r="F393" s="52" t="s">
        <v>67</v>
      </c>
      <c r="G393" s="52">
        <v>0</v>
      </c>
    </row>
    <row r="394" spans="1:7" ht="48" x14ac:dyDescent="0.2">
      <c r="A394" s="60"/>
      <c r="B394" s="57"/>
      <c r="C394" s="14" t="s">
        <v>382</v>
      </c>
      <c r="D394" s="77"/>
      <c r="E394" s="53"/>
      <c r="F394" s="53"/>
      <c r="G394" s="53"/>
    </row>
    <row r="395" spans="1:7" x14ac:dyDescent="0.2">
      <c r="A395" s="60"/>
      <c r="B395" s="57"/>
      <c r="C395" s="13" t="s">
        <v>383</v>
      </c>
      <c r="D395" s="76">
        <v>600</v>
      </c>
      <c r="E395" s="52">
        <v>0</v>
      </c>
      <c r="F395" s="52" t="s">
        <v>314</v>
      </c>
      <c r="G395" s="52">
        <v>0</v>
      </c>
    </row>
    <row r="396" spans="1:7" ht="24" x14ac:dyDescent="0.2">
      <c r="A396" s="60"/>
      <c r="B396" s="57"/>
      <c r="C396" s="14" t="s">
        <v>384</v>
      </c>
      <c r="D396" s="77"/>
      <c r="E396" s="53"/>
      <c r="F396" s="53"/>
      <c r="G396" s="53"/>
    </row>
    <row r="397" spans="1:7" x14ac:dyDescent="0.2">
      <c r="A397" s="60"/>
      <c r="B397" s="57"/>
      <c r="C397" s="13" t="s">
        <v>385</v>
      </c>
      <c r="D397" s="76">
        <v>0</v>
      </c>
      <c r="E397" s="52">
        <v>0</v>
      </c>
      <c r="F397" s="52" t="s">
        <v>67</v>
      </c>
      <c r="G397" s="52">
        <v>0</v>
      </c>
    </row>
    <row r="398" spans="1:7" ht="24" x14ac:dyDescent="0.2">
      <c r="A398" s="60"/>
      <c r="B398" s="57"/>
      <c r="C398" s="14" t="s">
        <v>386</v>
      </c>
      <c r="D398" s="77"/>
      <c r="E398" s="53"/>
      <c r="F398" s="53"/>
      <c r="G398" s="53"/>
    </row>
    <row r="399" spans="1:7" x14ac:dyDescent="0.2">
      <c r="A399" s="60"/>
      <c r="B399" s="57"/>
      <c r="C399" s="13" t="s">
        <v>387</v>
      </c>
      <c r="D399" s="76">
        <v>22862.05</v>
      </c>
      <c r="E399" s="52">
        <v>0</v>
      </c>
      <c r="F399" s="52" t="s">
        <v>314</v>
      </c>
      <c r="G399" s="52">
        <v>0</v>
      </c>
    </row>
    <row r="400" spans="1:7" ht="36" x14ac:dyDescent="0.2">
      <c r="A400" s="60"/>
      <c r="B400" s="57"/>
      <c r="C400" s="14" t="s">
        <v>388</v>
      </c>
      <c r="D400" s="77"/>
      <c r="E400" s="53"/>
      <c r="F400" s="53"/>
      <c r="G400" s="53"/>
    </row>
    <row r="401" spans="1:7" x14ac:dyDescent="0.2">
      <c r="A401" s="60"/>
      <c r="B401" s="57"/>
      <c r="C401" s="13" t="s">
        <v>389</v>
      </c>
      <c r="D401" s="76">
        <v>2082</v>
      </c>
      <c r="E401" s="52">
        <v>1987.2400000000002</v>
      </c>
      <c r="F401" s="52" t="s">
        <v>391</v>
      </c>
      <c r="G401" s="52">
        <v>1987.2400000000002</v>
      </c>
    </row>
    <row r="402" spans="1:7" ht="48" x14ac:dyDescent="0.2">
      <c r="A402" s="60"/>
      <c r="B402" s="57"/>
      <c r="C402" s="14" t="s">
        <v>390</v>
      </c>
      <c r="D402" s="77"/>
      <c r="E402" s="53"/>
      <c r="F402" s="53"/>
      <c r="G402" s="53"/>
    </row>
    <row r="403" spans="1:7" x14ac:dyDescent="0.2">
      <c r="A403" s="60"/>
      <c r="B403" s="57"/>
      <c r="C403" s="13" t="s">
        <v>392</v>
      </c>
      <c r="D403" s="76">
        <v>1200</v>
      </c>
      <c r="E403" s="52">
        <v>0</v>
      </c>
      <c r="F403" s="52" t="s">
        <v>314</v>
      </c>
      <c r="G403" s="52">
        <v>0</v>
      </c>
    </row>
    <row r="404" spans="1:7" ht="24" x14ac:dyDescent="0.2">
      <c r="A404" s="60"/>
      <c r="B404" s="57"/>
      <c r="C404" s="14" t="s">
        <v>393</v>
      </c>
      <c r="D404" s="77"/>
      <c r="E404" s="53"/>
      <c r="F404" s="53"/>
      <c r="G404" s="53"/>
    </row>
    <row r="405" spans="1:7" x14ac:dyDescent="0.2">
      <c r="A405" s="60"/>
      <c r="B405" s="57"/>
      <c r="C405" s="13" t="s">
        <v>394</v>
      </c>
      <c r="D405" s="76">
        <v>47.839999999999996</v>
      </c>
      <c r="E405" s="52">
        <v>47.839999999999996</v>
      </c>
      <c r="F405" s="52" t="s">
        <v>396</v>
      </c>
      <c r="G405" s="52">
        <v>47.839999999999996</v>
      </c>
    </row>
    <row r="406" spans="1:7" ht="24" x14ac:dyDescent="0.2">
      <c r="A406" s="60"/>
      <c r="B406" s="57"/>
      <c r="C406" s="14" t="s">
        <v>395</v>
      </c>
      <c r="D406" s="77"/>
      <c r="E406" s="53"/>
      <c r="F406" s="53"/>
      <c r="G406" s="53"/>
    </row>
    <row r="407" spans="1:7" x14ac:dyDescent="0.2">
      <c r="A407" s="60"/>
      <c r="B407" s="57"/>
      <c r="C407" s="13" t="s">
        <v>397</v>
      </c>
      <c r="D407" s="76">
        <v>1523.3200000000002</v>
      </c>
      <c r="E407" s="52">
        <v>0</v>
      </c>
      <c r="F407" s="52" t="s">
        <v>348</v>
      </c>
      <c r="G407" s="52">
        <v>0</v>
      </c>
    </row>
    <row r="408" spans="1:7" ht="24" x14ac:dyDescent="0.2">
      <c r="A408" s="60"/>
      <c r="B408" s="57"/>
      <c r="C408" s="14" t="s">
        <v>398</v>
      </c>
      <c r="D408" s="77"/>
      <c r="E408" s="53"/>
      <c r="F408" s="53"/>
      <c r="G408" s="53"/>
    </row>
    <row r="409" spans="1:7" x14ac:dyDescent="0.2">
      <c r="A409" s="60"/>
      <c r="B409" s="57"/>
      <c r="C409" s="13" t="s">
        <v>399</v>
      </c>
      <c r="D409" s="76">
        <v>200</v>
      </c>
      <c r="E409" s="52">
        <v>0</v>
      </c>
      <c r="F409" s="52" t="s">
        <v>348</v>
      </c>
      <c r="G409" s="52">
        <v>0</v>
      </c>
    </row>
    <row r="410" spans="1:7" x14ac:dyDescent="0.2">
      <c r="A410" s="60"/>
      <c r="B410" s="57"/>
      <c r="C410" s="14" t="s">
        <v>400</v>
      </c>
      <c r="D410" s="77"/>
      <c r="E410" s="53"/>
      <c r="F410" s="53"/>
      <c r="G410" s="53"/>
    </row>
    <row r="411" spans="1:7" x14ac:dyDescent="0.2">
      <c r="A411" s="60"/>
      <c r="B411" s="57"/>
      <c r="C411" s="13" t="s">
        <v>354</v>
      </c>
      <c r="D411" s="76">
        <v>700</v>
      </c>
      <c r="E411" s="52">
        <v>0</v>
      </c>
      <c r="F411" s="52" t="s">
        <v>314</v>
      </c>
      <c r="G411" s="52">
        <v>0</v>
      </c>
    </row>
    <row r="412" spans="1:7" x14ac:dyDescent="0.2">
      <c r="A412" s="60"/>
      <c r="B412" s="57"/>
      <c r="C412" s="14" t="s">
        <v>401</v>
      </c>
      <c r="D412" s="77"/>
      <c r="E412" s="53"/>
      <c r="F412" s="53"/>
      <c r="G412" s="53"/>
    </row>
    <row r="413" spans="1:7" x14ac:dyDescent="0.2">
      <c r="A413" s="60"/>
      <c r="B413" s="57"/>
      <c r="C413" s="13" t="s">
        <v>402</v>
      </c>
      <c r="D413" s="76">
        <v>800</v>
      </c>
      <c r="E413" s="52">
        <v>0</v>
      </c>
      <c r="F413" s="52" t="s">
        <v>314</v>
      </c>
      <c r="G413" s="52">
        <v>0</v>
      </c>
    </row>
    <row r="414" spans="1:7" x14ac:dyDescent="0.2">
      <c r="A414" s="60"/>
      <c r="B414" s="57"/>
      <c r="C414" s="14" t="s">
        <v>403</v>
      </c>
      <c r="D414" s="77"/>
      <c r="E414" s="53"/>
      <c r="F414" s="53"/>
      <c r="G414" s="53"/>
    </row>
    <row r="415" spans="1:7" x14ac:dyDescent="0.2">
      <c r="A415" s="60"/>
      <c r="B415" s="57"/>
      <c r="C415" s="13" t="s">
        <v>404</v>
      </c>
      <c r="D415" s="76">
        <v>940</v>
      </c>
      <c r="E415" s="52">
        <v>940</v>
      </c>
      <c r="F415" s="52" t="s">
        <v>343</v>
      </c>
      <c r="G415" s="52">
        <v>940</v>
      </c>
    </row>
    <row r="416" spans="1:7" x14ac:dyDescent="0.2">
      <c r="A416" s="60"/>
      <c r="B416" s="57"/>
      <c r="C416" s="14" t="s">
        <v>405</v>
      </c>
      <c r="D416" s="77"/>
      <c r="E416" s="53"/>
      <c r="F416" s="53"/>
      <c r="G416" s="53"/>
    </row>
    <row r="417" spans="1:7" x14ac:dyDescent="0.2">
      <c r="A417" s="60"/>
      <c r="B417" s="57"/>
      <c r="C417" s="13" t="s">
        <v>406</v>
      </c>
      <c r="D417" s="76">
        <v>400</v>
      </c>
      <c r="E417" s="52">
        <v>195.89000000000001</v>
      </c>
      <c r="F417" s="52" t="s">
        <v>322</v>
      </c>
      <c r="G417" s="52">
        <v>195.89000000000001</v>
      </c>
    </row>
    <row r="418" spans="1:7" ht="24" x14ac:dyDescent="0.2">
      <c r="A418" s="60"/>
      <c r="B418" s="57"/>
      <c r="C418" s="14" t="s">
        <v>407</v>
      </c>
      <c r="D418" s="77"/>
      <c r="E418" s="53"/>
      <c r="F418" s="53"/>
      <c r="G418" s="53"/>
    </row>
    <row r="419" spans="1:7" x14ac:dyDescent="0.2">
      <c r="A419" s="60"/>
      <c r="B419" s="57"/>
      <c r="C419" s="13" t="s">
        <v>408</v>
      </c>
      <c r="D419" s="54">
        <v>0</v>
      </c>
      <c r="E419" s="52">
        <v>0</v>
      </c>
      <c r="F419" s="52" t="s">
        <v>67</v>
      </c>
      <c r="G419" s="52">
        <v>0</v>
      </c>
    </row>
    <row r="420" spans="1:7" ht="24" x14ac:dyDescent="0.2">
      <c r="A420" s="60"/>
      <c r="B420" s="57"/>
      <c r="C420" s="15" t="s">
        <v>409</v>
      </c>
      <c r="D420" s="55"/>
      <c r="E420" s="53"/>
      <c r="F420" s="53"/>
      <c r="G420" s="53"/>
    </row>
    <row r="421" spans="1:7" x14ac:dyDescent="0.2">
      <c r="A421" s="60"/>
      <c r="B421" s="57"/>
      <c r="C421" s="13" t="s">
        <v>410</v>
      </c>
      <c r="D421" s="54">
        <v>312</v>
      </c>
      <c r="E421" s="52">
        <v>0</v>
      </c>
      <c r="F421" s="52" t="s">
        <v>314</v>
      </c>
      <c r="G421" s="52">
        <v>0</v>
      </c>
    </row>
    <row r="422" spans="1:7" ht="36" x14ac:dyDescent="0.2">
      <c r="A422" s="60"/>
      <c r="B422" s="57"/>
      <c r="C422" s="15" t="s">
        <v>411</v>
      </c>
      <c r="D422" s="55"/>
      <c r="E422" s="53"/>
      <c r="F422" s="53"/>
      <c r="G422" s="53"/>
    </row>
    <row r="423" spans="1:7" x14ac:dyDescent="0.2">
      <c r="A423" s="60"/>
      <c r="B423" s="57"/>
      <c r="C423" s="13" t="s">
        <v>412</v>
      </c>
      <c r="D423" s="76">
        <v>273</v>
      </c>
      <c r="E423" s="52">
        <v>0</v>
      </c>
      <c r="F423" s="52" t="s">
        <v>314</v>
      </c>
      <c r="G423" s="52">
        <v>0</v>
      </c>
    </row>
    <row r="424" spans="1:7" x14ac:dyDescent="0.2">
      <c r="A424" s="60"/>
      <c r="B424" s="57"/>
      <c r="C424" s="15" t="s">
        <v>413</v>
      </c>
      <c r="D424" s="77"/>
      <c r="E424" s="53"/>
      <c r="F424" s="53"/>
      <c r="G424" s="53"/>
    </row>
    <row r="425" spans="1:7" x14ac:dyDescent="0.2">
      <c r="A425" s="60"/>
      <c r="B425" s="57"/>
      <c r="C425" s="13" t="s">
        <v>356</v>
      </c>
      <c r="D425" s="76">
        <v>427</v>
      </c>
      <c r="E425" s="52">
        <v>0</v>
      </c>
      <c r="F425" s="52" t="s">
        <v>314</v>
      </c>
      <c r="G425" s="52">
        <v>0</v>
      </c>
    </row>
    <row r="426" spans="1:7" ht="24" x14ac:dyDescent="0.2">
      <c r="A426" s="60"/>
      <c r="B426" s="57"/>
      <c r="C426" s="15" t="s">
        <v>414</v>
      </c>
      <c r="D426" s="77"/>
      <c r="E426" s="53"/>
      <c r="F426" s="53"/>
      <c r="G426" s="53"/>
    </row>
    <row r="427" spans="1:7" x14ac:dyDescent="0.2">
      <c r="A427" s="60"/>
      <c r="B427" s="57"/>
      <c r="C427" s="13" t="s">
        <v>415</v>
      </c>
      <c r="D427" s="76">
        <v>2359.8000000000002</v>
      </c>
      <c r="E427" s="52">
        <v>565.46</v>
      </c>
      <c r="F427" s="52" t="s">
        <v>417</v>
      </c>
      <c r="G427" s="52">
        <v>565.46</v>
      </c>
    </row>
    <row r="428" spans="1:7" ht="36" x14ac:dyDescent="0.2">
      <c r="A428" s="60"/>
      <c r="B428" s="57"/>
      <c r="C428" s="15" t="s">
        <v>416</v>
      </c>
      <c r="D428" s="77"/>
      <c r="E428" s="53"/>
      <c r="F428" s="53"/>
      <c r="G428" s="53"/>
    </row>
    <row r="429" spans="1:7" x14ac:dyDescent="0.2">
      <c r="A429" s="60"/>
      <c r="B429" s="57"/>
      <c r="C429" s="13" t="s">
        <v>418</v>
      </c>
      <c r="D429" s="76">
        <v>80</v>
      </c>
      <c r="E429" s="52">
        <v>44</v>
      </c>
      <c r="F429" s="52" t="s">
        <v>420</v>
      </c>
      <c r="G429" s="52">
        <v>44</v>
      </c>
    </row>
    <row r="430" spans="1:7" ht="24" x14ac:dyDescent="0.2">
      <c r="A430" s="60"/>
      <c r="B430" s="57"/>
      <c r="C430" s="15" t="s">
        <v>419</v>
      </c>
      <c r="D430" s="77"/>
      <c r="E430" s="53"/>
      <c r="F430" s="53"/>
      <c r="G430" s="53"/>
    </row>
    <row r="431" spans="1:7" x14ac:dyDescent="0.2">
      <c r="A431" s="60"/>
      <c r="B431" s="57"/>
      <c r="C431" s="13" t="s">
        <v>421</v>
      </c>
      <c r="D431" s="76">
        <v>189.6</v>
      </c>
      <c r="E431" s="52">
        <v>94.8</v>
      </c>
      <c r="F431" s="52" t="s">
        <v>476</v>
      </c>
      <c r="G431" s="52">
        <v>94.8</v>
      </c>
    </row>
    <row r="432" spans="1:7" ht="36" x14ac:dyDescent="0.2">
      <c r="A432" s="60"/>
      <c r="B432" s="57"/>
      <c r="C432" s="15" t="s">
        <v>422</v>
      </c>
      <c r="D432" s="77"/>
      <c r="E432" s="53"/>
      <c r="F432" s="53"/>
      <c r="G432" s="53"/>
    </row>
    <row r="433" spans="1:7" x14ac:dyDescent="0.2">
      <c r="A433" s="60"/>
      <c r="B433" s="57"/>
      <c r="C433" s="13" t="s">
        <v>423</v>
      </c>
      <c r="D433" s="76">
        <v>4020.4</v>
      </c>
      <c r="E433" s="52">
        <v>1649.84</v>
      </c>
      <c r="F433" s="52" t="s">
        <v>477</v>
      </c>
      <c r="G433" s="52">
        <v>1649.84</v>
      </c>
    </row>
    <row r="434" spans="1:7" ht="36" x14ac:dyDescent="0.2">
      <c r="A434" s="60"/>
      <c r="B434" s="57"/>
      <c r="C434" s="14" t="s">
        <v>424</v>
      </c>
      <c r="D434" s="77"/>
      <c r="E434" s="53"/>
      <c r="F434" s="53"/>
      <c r="G434" s="53"/>
    </row>
    <row r="435" spans="1:7" x14ac:dyDescent="0.2">
      <c r="A435" s="60"/>
      <c r="B435" s="57"/>
      <c r="C435" s="13" t="s">
        <v>425</v>
      </c>
      <c r="D435" s="54">
        <v>0</v>
      </c>
      <c r="E435" s="52">
        <v>0</v>
      </c>
      <c r="F435" s="52" t="s">
        <v>67</v>
      </c>
      <c r="G435" s="52">
        <v>0</v>
      </c>
    </row>
    <row r="436" spans="1:7" ht="24" x14ac:dyDescent="0.2">
      <c r="A436" s="60"/>
      <c r="B436" s="57"/>
      <c r="C436" s="15" t="s">
        <v>426</v>
      </c>
      <c r="D436" s="55"/>
      <c r="E436" s="53"/>
      <c r="F436" s="53"/>
      <c r="G436" s="53"/>
    </row>
    <row r="437" spans="1:7" x14ac:dyDescent="0.2">
      <c r="A437" s="60"/>
      <c r="B437" s="57"/>
      <c r="C437" s="13" t="s">
        <v>427</v>
      </c>
      <c r="D437" s="76">
        <v>0</v>
      </c>
      <c r="E437" s="52">
        <v>0</v>
      </c>
      <c r="F437" s="52" t="s">
        <v>67</v>
      </c>
      <c r="G437" s="52">
        <v>0</v>
      </c>
    </row>
    <row r="438" spans="1:7" ht="24" x14ac:dyDescent="0.2">
      <c r="A438" s="60"/>
      <c r="B438" s="57"/>
      <c r="C438" s="15" t="s">
        <v>428</v>
      </c>
      <c r="D438" s="77"/>
      <c r="E438" s="53"/>
      <c r="F438" s="53"/>
      <c r="G438" s="53"/>
    </row>
    <row r="439" spans="1:7" x14ac:dyDescent="0.2">
      <c r="A439" s="60"/>
      <c r="B439" s="57"/>
      <c r="C439" s="13" t="s">
        <v>429</v>
      </c>
      <c r="D439" s="76">
        <v>0</v>
      </c>
      <c r="E439" s="52">
        <v>0</v>
      </c>
      <c r="F439" s="52" t="s">
        <v>67</v>
      </c>
      <c r="G439" s="52">
        <v>0</v>
      </c>
    </row>
    <row r="440" spans="1:7" ht="24" x14ac:dyDescent="0.2">
      <c r="A440" s="60"/>
      <c r="B440" s="57"/>
      <c r="C440" s="15" t="s">
        <v>430</v>
      </c>
      <c r="D440" s="77"/>
      <c r="E440" s="53"/>
      <c r="F440" s="53"/>
      <c r="G440" s="53"/>
    </row>
    <row r="441" spans="1:7" x14ac:dyDescent="0.2">
      <c r="A441" s="60"/>
      <c r="B441" s="57"/>
      <c r="C441" s="13" t="s">
        <v>431</v>
      </c>
      <c r="D441" s="76">
        <v>687.5</v>
      </c>
      <c r="E441" s="52">
        <v>0</v>
      </c>
      <c r="F441" s="52" t="s">
        <v>314</v>
      </c>
      <c r="G441" s="52">
        <v>0</v>
      </c>
    </row>
    <row r="442" spans="1:7" x14ac:dyDescent="0.2">
      <c r="A442" s="60"/>
      <c r="B442" s="57"/>
      <c r="C442" s="15" t="s">
        <v>357</v>
      </c>
      <c r="D442" s="77"/>
      <c r="E442" s="53"/>
      <c r="F442" s="53"/>
      <c r="G442" s="53"/>
    </row>
    <row r="443" spans="1:7" x14ac:dyDescent="0.2">
      <c r="A443" s="60"/>
      <c r="B443" s="57"/>
      <c r="C443" s="24" t="s">
        <v>63</v>
      </c>
      <c r="D443" s="66">
        <f>D445+D447+D449+D451+D453+D455+D457+D459+D461+D463+D465+D467+D469+D471</f>
        <v>149322.40000000002</v>
      </c>
      <c r="E443" s="66">
        <f>E445+E447+E449+E451+E453+E455+E457+E459+E461+E463+E465+E467+E469+E471</f>
        <v>77831.610000000015</v>
      </c>
      <c r="F443" s="68" t="s">
        <v>433</v>
      </c>
      <c r="G443" s="66">
        <f>G445+G447+G449+G451+G453+G455+G457+G459+G461+G463+G465+G467+G469+G471</f>
        <v>77831.610000000015</v>
      </c>
    </row>
    <row r="444" spans="1:7" ht="24" x14ac:dyDescent="0.2">
      <c r="A444" s="60"/>
      <c r="B444" s="57"/>
      <c r="C444" s="25" t="s">
        <v>432</v>
      </c>
      <c r="D444" s="67"/>
      <c r="E444" s="67"/>
      <c r="F444" s="69"/>
      <c r="G444" s="67"/>
    </row>
    <row r="445" spans="1:7" x14ac:dyDescent="0.2">
      <c r="A445" s="60"/>
      <c r="B445" s="57"/>
      <c r="C445" s="13" t="s">
        <v>42</v>
      </c>
      <c r="D445" s="76">
        <v>7607</v>
      </c>
      <c r="E445" s="52">
        <v>2864.1499999999996</v>
      </c>
      <c r="F445" s="52" t="s">
        <v>435</v>
      </c>
      <c r="G445" s="52">
        <v>2864.1499999999996</v>
      </c>
    </row>
    <row r="446" spans="1:7" ht="36" x14ac:dyDescent="0.2">
      <c r="A446" s="60"/>
      <c r="B446" s="57"/>
      <c r="C446" s="15" t="s">
        <v>434</v>
      </c>
      <c r="D446" s="77"/>
      <c r="E446" s="53"/>
      <c r="F446" s="53"/>
      <c r="G446" s="53"/>
    </row>
    <row r="447" spans="1:7" x14ac:dyDescent="0.2">
      <c r="A447" s="60"/>
      <c r="B447" s="57"/>
      <c r="C447" s="13" t="s">
        <v>18</v>
      </c>
      <c r="D447" s="76">
        <v>66126.200000000012</v>
      </c>
      <c r="E447" s="52">
        <v>29238.050000000003</v>
      </c>
      <c r="F447" s="52" t="s">
        <v>437</v>
      </c>
      <c r="G447" s="52">
        <v>29238.050000000003</v>
      </c>
    </row>
    <row r="448" spans="1:7" ht="36" x14ac:dyDescent="0.2">
      <c r="A448" s="60"/>
      <c r="B448" s="57"/>
      <c r="C448" s="15" t="s">
        <v>436</v>
      </c>
      <c r="D448" s="77"/>
      <c r="E448" s="53"/>
      <c r="F448" s="53"/>
      <c r="G448" s="53"/>
    </row>
    <row r="449" spans="1:7" x14ac:dyDescent="0.2">
      <c r="A449" s="60"/>
      <c r="B449" s="57"/>
      <c r="C449" s="13" t="s">
        <v>45</v>
      </c>
      <c r="D449" s="76">
        <v>1127</v>
      </c>
      <c r="E449" s="52">
        <v>1050</v>
      </c>
      <c r="F449" s="52" t="s">
        <v>440</v>
      </c>
      <c r="G449" s="52">
        <v>1050</v>
      </c>
    </row>
    <row r="450" spans="1:7" ht="48" x14ac:dyDescent="0.2">
      <c r="A450" s="60"/>
      <c r="B450" s="57"/>
      <c r="C450" s="15" t="s">
        <v>439</v>
      </c>
      <c r="D450" s="77"/>
      <c r="E450" s="53"/>
      <c r="F450" s="53"/>
      <c r="G450" s="53"/>
    </row>
    <row r="451" spans="1:7" x14ac:dyDescent="0.2">
      <c r="A451" s="60"/>
      <c r="B451" s="57"/>
      <c r="C451" s="13" t="s">
        <v>48</v>
      </c>
      <c r="D451" s="76">
        <v>312</v>
      </c>
      <c r="E451" s="52">
        <v>0</v>
      </c>
      <c r="F451" s="52" t="s">
        <v>314</v>
      </c>
      <c r="G451" s="52">
        <v>0</v>
      </c>
    </row>
    <row r="452" spans="1:7" ht="24" x14ac:dyDescent="0.2">
      <c r="A452" s="60"/>
      <c r="B452" s="57"/>
      <c r="C452" s="15" t="s">
        <v>441</v>
      </c>
      <c r="D452" s="77"/>
      <c r="E452" s="53"/>
      <c r="F452" s="53"/>
      <c r="G452" s="53"/>
    </row>
    <row r="453" spans="1:7" x14ac:dyDescent="0.2">
      <c r="A453" s="60"/>
      <c r="B453" s="57"/>
      <c r="C453" s="13" t="s">
        <v>51</v>
      </c>
      <c r="D453" s="76">
        <v>0</v>
      </c>
      <c r="E453" s="52">
        <v>0</v>
      </c>
      <c r="F453" s="52" t="s">
        <v>67</v>
      </c>
      <c r="G453" s="52">
        <v>0</v>
      </c>
    </row>
    <row r="454" spans="1:7" ht="36" x14ac:dyDescent="0.2">
      <c r="A454" s="60"/>
      <c r="B454" s="57"/>
      <c r="C454" s="15" t="s">
        <v>442</v>
      </c>
      <c r="D454" s="77"/>
      <c r="E454" s="53"/>
      <c r="F454" s="53"/>
      <c r="G454" s="53"/>
    </row>
    <row r="455" spans="1:7" x14ac:dyDescent="0.2">
      <c r="A455" s="60"/>
      <c r="B455" s="57"/>
      <c r="C455" s="13" t="s">
        <v>54</v>
      </c>
      <c r="D455" s="76">
        <v>350</v>
      </c>
      <c r="E455" s="52">
        <v>0</v>
      </c>
      <c r="F455" s="52" t="s">
        <v>314</v>
      </c>
      <c r="G455" s="52">
        <v>0</v>
      </c>
    </row>
    <row r="456" spans="1:7" ht="36" x14ac:dyDescent="0.2">
      <c r="A456" s="60"/>
      <c r="B456" s="57"/>
      <c r="C456" s="15" t="s">
        <v>443</v>
      </c>
      <c r="D456" s="77"/>
      <c r="E456" s="53"/>
      <c r="F456" s="53"/>
      <c r="G456" s="53"/>
    </row>
    <row r="457" spans="1:7" x14ac:dyDescent="0.2">
      <c r="A457" s="60"/>
      <c r="B457" s="57"/>
      <c r="C457" s="13" t="s">
        <v>21</v>
      </c>
      <c r="D457" s="76">
        <v>179.2</v>
      </c>
      <c r="E457" s="52">
        <v>128.22999999999999</v>
      </c>
      <c r="F457" s="52" t="s">
        <v>445</v>
      </c>
      <c r="G457" s="52">
        <v>128.22999999999999</v>
      </c>
    </row>
    <row r="458" spans="1:7" ht="36" x14ac:dyDescent="0.2">
      <c r="A458" s="60"/>
      <c r="B458" s="57"/>
      <c r="C458" s="15" t="s">
        <v>444</v>
      </c>
      <c r="D458" s="77"/>
      <c r="E458" s="53"/>
      <c r="F458" s="53"/>
      <c r="G458" s="53"/>
    </row>
    <row r="459" spans="1:7" x14ac:dyDescent="0.2">
      <c r="A459" s="60"/>
      <c r="B459" s="57"/>
      <c r="C459" s="13" t="s">
        <v>36</v>
      </c>
      <c r="D459" s="76">
        <v>0</v>
      </c>
      <c r="E459" s="52">
        <v>0</v>
      </c>
      <c r="F459" s="52" t="s">
        <v>67</v>
      </c>
      <c r="G459" s="52">
        <v>0</v>
      </c>
    </row>
    <row r="460" spans="1:7" ht="24" x14ac:dyDescent="0.2">
      <c r="A460" s="60"/>
      <c r="B460" s="57"/>
      <c r="C460" s="15" t="s">
        <v>446</v>
      </c>
      <c r="D460" s="77"/>
      <c r="E460" s="53"/>
      <c r="F460" s="53"/>
      <c r="G460" s="53"/>
    </row>
    <row r="461" spans="1:7" x14ac:dyDescent="0.2">
      <c r="A461" s="60"/>
      <c r="B461" s="57"/>
      <c r="C461" s="13" t="s">
        <v>277</v>
      </c>
      <c r="D461" s="76">
        <v>70680.800000000003</v>
      </c>
      <c r="E461" s="52">
        <v>44317.97</v>
      </c>
      <c r="F461" s="52" t="s">
        <v>448</v>
      </c>
      <c r="G461" s="52">
        <v>44317.97</v>
      </c>
    </row>
    <row r="462" spans="1:7" ht="36" x14ac:dyDescent="0.2">
      <c r="A462" s="60"/>
      <c r="B462" s="57"/>
      <c r="C462" s="15" t="s">
        <v>447</v>
      </c>
      <c r="D462" s="77"/>
      <c r="E462" s="53"/>
      <c r="F462" s="53"/>
      <c r="G462" s="53"/>
    </row>
    <row r="463" spans="1:7" x14ac:dyDescent="0.2">
      <c r="A463" s="60"/>
      <c r="B463" s="57"/>
      <c r="C463" s="13" t="s">
        <v>280</v>
      </c>
      <c r="D463" s="76">
        <v>190</v>
      </c>
      <c r="E463" s="52">
        <v>140</v>
      </c>
      <c r="F463" s="52" t="s">
        <v>450</v>
      </c>
      <c r="G463" s="52">
        <v>140</v>
      </c>
    </row>
    <row r="464" spans="1:7" ht="36" x14ac:dyDescent="0.2">
      <c r="A464" s="60"/>
      <c r="B464" s="57"/>
      <c r="C464" s="15" t="s">
        <v>449</v>
      </c>
      <c r="D464" s="77"/>
      <c r="E464" s="53"/>
      <c r="F464" s="53"/>
      <c r="G464" s="53"/>
    </row>
    <row r="465" spans="1:7" x14ac:dyDescent="0.2">
      <c r="A465" s="60"/>
      <c r="B465" s="57"/>
      <c r="C465" s="13" t="s">
        <v>282</v>
      </c>
      <c r="D465" s="76">
        <v>2164</v>
      </c>
      <c r="E465" s="52">
        <v>93.210000000000008</v>
      </c>
      <c r="F465" s="52" t="s">
        <v>452</v>
      </c>
      <c r="G465" s="52">
        <v>93.210000000000008</v>
      </c>
    </row>
    <row r="466" spans="1:7" ht="36" x14ac:dyDescent="0.2">
      <c r="A466" s="60"/>
      <c r="B466" s="57"/>
      <c r="C466" s="15" t="s">
        <v>451</v>
      </c>
      <c r="D466" s="77"/>
      <c r="E466" s="53"/>
      <c r="F466" s="53"/>
      <c r="G466" s="53"/>
    </row>
    <row r="467" spans="1:7" x14ac:dyDescent="0.2">
      <c r="A467" s="60"/>
      <c r="B467" s="57"/>
      <c r="C467" s="13" t="s">
        <v>285</v>
      </c>
      <c r="D467" s="76">
        <v>500</v>
      </c>
      <c r="E467" s="52">
        <v>0</v>
      </c>
      <c r="F467" s="52" t="s">
        <v>314</v>
      </c>
      <c r="G467" s="52">
        <v>0</v>
      </c>
    </row>
    <row r="468" spans="1:7" ht="36" x14ac:dyDescent="0.2">
      <c r="A468" s="60"/>
      <c r="B468" s="57"/>
      <c r="C468" s="15" t="s">
        <v>453</v>
      </c>
      <c r="D468" s="77"/>
      <c r="E468" s="53"/>
      <c r="F468" s="53"/>
      <c r="G468" s="53"/>
    </row>
    <row r="469" spans="1:7" x14ac:dyDescent="0.2">
      <c r="A469" s="60"/>
      <c r="B469" s="57"/>
      <c r="C469" s="13" t="s">
        <v>373</v>
      </c>
      <c r="D469" s="76">
        <v>0</v>
      </c>
      <c r="E469" s="52">
        <v>0</v>
      </c>
      <c r="F469" s="52" t="s">
        <v>67</v>
      </c>
      <c r="G469" s="52">
        <v>0</v>
      </c>
    </row>
    <row r="470" spans="1:7" ht="36" x14ac:dyDescent="0.2">
      <c r="A470" s="60"/>
      <c r="B470" s="57"/>
      <c r="C470" s="15" t="s">
        <v>454</v>
      </c>
      <c r="D470" s="77"/>
      <c r="E470" s="53"/>
      <c r="F470" s="53"/>
      <c r="G470" s="53"/>
    </row>
    <row r="471" spans="1:7" x14ac:dyDescent="0.2">
      <c r="A471" s="60"/>
      <c r="B471" s="57"/>
      <c r="C471" s="13" t="s">
        <v>354</v>
      </c>
      <c r="D471" s="76">
        <v>86.2</v>
      </c>
      <c r="E471" s="52">
        <v>0</v>
      </c>
      <c r="F471" s="52" t="s">
        <v>314</v>
      </c>
      <c r="G471" s="52">
        <v>0</v>
      </c>
    </row>
    <row r="472" spans="1:7" ht="36" x14ac:dyDescent="0.2">
      <c r="A472" s="60"/>
      <c r="B472" s="57"/>
      <c r="C472" s="15" t="s">
        <v>455</v>
      </c>
      <c r="D472" s="77"/>
      <c r="E472" s="53"/>
      <c r="F472" s="53"/>
      <c r="G472" s="53"/>
    </row>
    <row r="473" spans="1:7" x14ac:dyDescent="0.2">
      <c r="A473" s="60"/>
      <c r="B473" s="57"/>
      <c r="C473" s="24" t="s">
        <v>72</v>
      </c>
      <c r="D473" s="66">
        <f>D475+D477+D479+D481+D483</f>
        <v>57481.399999999994</v>
      </c>
      <c r="E473" s="66">
        <f>E475+E477+E479+E481+E483</f>
        <v>22702.83</v>
      </c>
      <c r="F473" s="68" t="s">
        <v>457</v>
      </c>
      <c r="G473" s="66">
        <f>G475+G477+G479+G481+G483</f>
        <v>22702.83</v>
      </c>
    </row>
    <row r="474" spans="1:7" x14ac:dyDescent="0.2">
      <c r="A474" s="60"/>
      <c r="B474" s="57"/>
      <c r="C474" s="25" t="s">
        <v>456</v>
      </c>
      <c r="D474" s="67"/>
      <c r="E474" s="67"/>
      <c r="F474" s="69"/>
      <c r="G474" s="67"/>
    </row>
    <row r="475" spans="1:7" x14ac:dyDescent="0.2">
      <c r="A475" s="60"/>
      <c r="B475" s="57"/>
      <c r="C475" s="13" t="s">
        <v>42</v>
      </c>
      <c r="D475" s="76">
        <v>25082.1</v>
      </c>
      <c r="E475" s="52">
        <v>9124.34</v>
      </c>
      <c r="F475" s="52" t="s">
        <v>365</v>
      </c>
      <c r="G475" s="52">
        <v>9124.34</v>
      </c>
    </row>
    <row r="476" spans="1:7" ht="48" x14ac:dyDescent="0.2">
      <c r="A476" s="60"/>
      <c r="B476" s="57"/>
      <c r="C476" s="15" t="s">
        <v>458</v>
      </c>
      <c r="D476" s="77"/>
      <c r="E476" s="53"/>
      <c r="F476" s="53"/>
      <c r="G476" s="53"/>
    </row>
    <row r="477" spans="1:7" x14ac:dyDescent="0.2">
      <c r="A477" s="60"/>
      <c r="B477" s="57"/>
      <c r="C477" s="13" t="s">
        <v>21</v>
      </c>
      <c r="D477" s="76">
        <v>14404</v>
      </c>
      <c r="E477" s="52">
        <v>6198.1100000000006</v>
      </c>
      <c r="F477" s="52" t="s">
        <v>460</v>
      </c>
      <c r="G477" s="52">
        <v>6198.1100000000006</v>
      </c>
    </row>
    <row r="478" spans="1:7" ht="24" x14ac:dyDescent="0.2">
      <c r="A478" s="60"/>
      <c r="B478" s="57"/>
      <c r="C478" s="15" t="s">
        <v>459</v>
      </c>
      <c r="D478" s="77"/>
      <c r="E478" s="53"/>
      <c r="F478" s="53"/>
      <c r="G478" s="53"/>
    </row>
    <row r="479" spans="1:7" x14ac:dyDescent="0.2">
      <c r="A479" s="60"/>
      <c r="B479" s="57"/>
      <c r="C479" s="13" t="s">
        <v>36</v>
      </c>
      <c r="D479" s="76">
        <v>9759.5</v>
      </c>
      <c r="E479" s="52">
        <v>3665.67</v>
      </c>
      <c r="F479" s="52" t="s">
        <v>461</v>
      </c>
      <c r="G479" s="52">
        <v>3665.67</v>
      </c>
    </row>
    <row r="480" spans="1:7" x14ac:dyDescent="0.2">
      <c r="A480" s="60"/>
      <c r="B480" s="57"/>
      <c r="C480" s="15" t="s">
        <v>462</v>
      </c>
      <c r="D480" s="77"/>
      <c r="E480" s="53"/>
      <c r="F480" s="53"/>
      <c r="G480" s="53"/>
    </row>
    <row r="481" spans="1:7" x14ac:dyDescent="0.2">
      <c r="A481" s="60"/>
      <c r="B481" s="57"/>
      <c r="C481" s="13" t="s">
        <v>277</v>
      </c>
      <c r="D481" s="76">
        <v>7920.2</v>
      </c>
      <c r="E481" s="52">
        <v>3636.05</v>
      </c>
      <c r="F481" s="52" t="s">
        <v>438</v>
      </c>
      <c r="G481" s="52">
        <v>3636.05</v>
      </c>
    </row>
    <row r="482" spans="1:7" x14ac:dyDescent="0.2">
      <c r="A482" s="60"/>
      <c r="B482" s="57"/>
      <c r="C482" s="15" t="s">
        <v>463</v>
      </c>
      <c r="D482" s="77"/>
      <c r="E482" s="53"/>
      <c r="F482" s="53"/>
      <c r="G482" s="53"/>
    </row>
    <row r="483" spans="1:7" x14ac:dyDescent="0.2">
      <c r="A483" s="60"/>
      <c r="B483" s="57"/>
      <c r="C483" s="13" t="s">
        <v>280</v>
      </c>
      <c r="D483" s="76">
        <v>315.60000000000002</v>
      </c>
      <c r="E483" s="52">
        <v>78.66</v>
      </c>
      <c r="F483" s="52" t="s">
        <v>465</v>
      </c>
      <c r="G483" s="52">
        <v>78.66</v>
      </c>
    </row>
    <row r="484" spans="1:7" x14ac:dyDescent="0.2">
      <c r="A484" s="60"/>
      <c r="B484" s="57"/>
      <c r="C484" s="15" t="s">
        <v>464</v>
      </c>
      <c r="D484" s="77"/>
      <c r="E484" s="53"/>
      <c r="F484" s="53"/>
      <c r="G484" s="53"/>
    </row>
    <row r="485" spans="1:7" x14ac:dyDescent="0.2">
      <c r="A485" s="61"/>
      <c r="B485" s="58"/>
      <c r="C485" s="22" t="s">
        <v>82</v>
      </c>
      <c r="D485" s="27">
        <f>D305+D359+D443+D473</f>
        <v>1505051.4899999998</v>
      </c>
      <c r="E485" s="27">
        <f>E305+E359+E443+E473</f>
        <v>674576.08000000007</v>
      </c>
      <c r="F485" s="26" t="s">
        <v>478</v>
      </c>
      <c r="G485" s="27">
        <f>G305+G359+G443+G473</f>
        <v>674576.08000000007</v>
      </c>
    </row>
    <row r="486" spans="1:7" x14ac:dyDescent="0.2">
      <c r="A486" s="59">
        <v>5</v>
      </c>
      <c r="B486" s="56" t="s">
        <v>751</v>
      </c>
      <c r="C486" s="24" t="s">
        <v>15</v>
      </c>
      <c r="D486" s="66">
        <f>D488+D490+D492+D494+D496+D498+D500+D502+D504+D506+D508+D510+D512+D514+D516+D520+D522+D518+D524+D526+D528+D530+D532+D534+D536+D538</f>
        <v>41484.199999999997</v>
      </c>
      <c r="E486" s="66">
        <f>E488+E490+E492+E494+E496+E498+E500+E502+E504+E506+E508+E510+E512+E514+E516+E520+E522+E518+E524+E526+E528+E530+E532+E534+E536+E538</f>
        <v>14420.2</v>
      </c>
      <c r="F486" s="68" t="s">
        <v>485</v>
      </c>
      <c r="G486" s="66">
        <f>G488+G490+G492+G494+G496+G498+G500+G502+G504+G506+G508+G510+G512+G514+G516+G520+G522+G518+G524+G526+G528+G530+G532+G534+G536+G538</f>
        <v>14420.2</v>
      </c>
    </row>
    <row r="487" spans="1:7" ht="36" x14ac:dyDescent="0.2">
      <c r="A487" s="60"/>
      <c r="B487" s="57"/>
      <c r="C487" s="25" t="s">
        <v>484</v>
      </c>
      <c r="D487" s="67"/>
      <c r="E487" s="67"/>
      <c r="F487" s="69"/>
      <c r="G487" s="67"/>
    </row>
    <row r="488" spans="1:7" x14ac:dyDescent="0.2">
      <c r="A488" s="60"/>
      <c r="B488" s="57"/>
      <c r="C488" s="13" t="s">
        <v>42</v>
      </c>
      <c r="D488" s="76">
        <v>120</v>
      </c>
      <c r="E488" s="52">
        <v>49.7</v>
      </c>
      <c r="F488" s="52" t="s">
        <v>487</v>
      </c>
      <c r="G488" s="52">
        <v>49.7</v>
      </c>
    </row>
    <row r="489" spans="1:7" ht="24" x14ac:dyDescent="0.2">
      <c r="A489" s="60"/>
      <c r="B489" s="57"/>
      <c r="C489" s="15" t="s">
        <v>486</v>
      </c>
      <c r="D489" s="77"/>
      <c r="E489" s="53"/>
      <c r="F489" s="53"/>
      <c r="G489" s="53"/>
    </row>
    <row r="490" spans="1:7" x14ac:dyDescent="0.2">
      <c r="A490" s="60"/>
      <c r="B490" s="57"/>
      <c r="C490" s="13" t="s">
        <v>18</v>
      </c>
      <c r="D490" s="54">
        <v>4075</v>
      </c>
      <c r="E490" s="52">
        <v>1738.15</v>
      </c>
      <c r="F490" s="52" t="s">
        <v>489</v>
      </c>
      <c r="G490" s="52">
        <v>1738.15</v>
      </c>
    </row>
    <row r="491" spans="1:7" ht="36" x14ac:dyDescent="0.2">
      <c r="A491" s="60"/>
      <c r="B491" s="57"/>
      <c r="C491" s="15" t="s">
        <v>488</v>
      </c>
      <c r="D491" s="55"/>
      <c r="E491" s="53"/>
      <c r="F491" s="53"/>
      <c r="G491" s="53"/>
    </row>
    <row r="492" spans="1:7" x14ac:dyDescent="0.2">
      <c r="A492" s="60"/>
      <c r="B492" s="57"/>
      <c r="C492" s="13" t="s">
        <v>45</v>
      </c>
      <c r="D492" s="76">
        <v>260</v>
      </c>
      <c r="E492" s="52">
        <v>92.1</v>
      </c>
      <c r="F492" s="52" t="s">
        <v>491</v>
      </c>
      <c r="G492" s="52">
        <v>92.1</v>
      </c>
    </row>
    <row r="493" spans="1:7" ht="24" x14ac:dyDescent="0.2">
      <c r="A493" s="60"/>
      <c r="B493" s="57"/>
      <c r="C493" s="15" t="s">
        <v>490</v>
      </c>
      <c r="D493" s="77"/>
      <c r="E493" s="53"/>
      <c r="F493" s="53"/>
      <c r="G493" s="53"/>
    </row>
    <row r="494" spans="1:7" x14ac:dyDescent="0.2">
      <c r="A494" s="60"/>
      <c r="B494" s="57"/>
      <c r="C494" s="13" t="s">
        <v>48</v>
      </c>
      <c r="D494" s="54">
        <v>22815.1</v>
      </c>
      <c r="E494" s="52">
        <v>9480.2000000000007</v>
      </c>
      <c r="F494" s="52" t="s">
        <v>493</v>
      </c>
      <c r="G494" s="52">
        <v>9480.2000000000007</v>
      </c>
    </row>
    <row r="495" spans="1:7" ht="24" x14ac:dyDescent="0.2">
      <c r="A495" s="60"/>
      <c r="B495" s="57"/>
      <c r="C495" s="15" t="s">
        <v>492</v>
      </c>
      <c r="D495" s="55"/>
      <c r="E495" s="53"/>
      <c r="F495" s="53"/>
      <c r="G495" s="53"/>
    </row>
    <row r="496" spans="1:7" x14ac:dyDescent="0.2">
      <c r="A496" s="60"/>
      <c r="B496" s="57"/>
      <c r="C496" s="13" t="s">
        <v>51</v>
      </c>
      <c r="D496" s="76">
        <v>106</v>
      </c>
      <c r="E496" s="52">
        <v>0</v>
      </c>
      <c r="F496" s="52" t="s">
        <v>495</v>
      </c>
      <c r="G496" s="52">
        <v>0</v>
      </c>
    </row>
    <row r="497" spans="1:7" ht="72" x14ac:dyDescent="0.2">
      <c r="A497" s="60"/>
      <c r="B497" s="57"/>
      <c r="C497" s="15" t="s">
        <v>494</v>
      </c>
      <c r="D497" s="77"/>
      <c r="E497" s="53"/>
      <c r="F497" s="53"/>
      <c r="G497" s="53"/>
    </row>
    <row r="498" spans="1:7" x14ac:dyDescent="0.2">
      <c r="A498" s="60"/>
      <c r="B498" s="57"/>
      <c r="C498" s="13" t="s">
        <v>54</v>
      </c>
      <c r="D498" s="54">
        <v>1122.9000000000001</v>
      </c>
      <c r="E498" s="52">
        <v>283.2</v>
      </c>
      <c r="F498" s="52" t="s">
        <v>497</v>
      </c>
      <c r="G498" s="52">
        <v>283.2</v>
      </c>
    </row>
    <row r="499" spans="1:7" ht="24" x14ac:dyDescent="0.2">
      <c r="A499" s="60"/>
      <c r="B499" s="57"/>
      <c r="C499" s="15" t="s">
        <v>496</v>
      </c>
      <c r="D499" s="55"/>
      <c r="E499" s="53"/>
      <c r="F499" s="53"/>
      <c r="G499" s="53"/>
    </row>
    <row r="500" spans="1:7" x14ac:dyDescent="0.2">
      <c r="A500" s="60"/>
      <c r="B500" s="57"/>
      <c r="C500" s="13" t="s">
        <v>108</v>
      </c>
      <c r="D500" s="76">
        <v>2160</v>
      </c>
      <c r="E500" s="52">
        <v>0</v>
      </c>
      <c r="F500" s="52" t="s">
        <v>495</v>
      </c>
      <c r="G500" s="52">
        <v>0</v>
      </c>
    </row>
    <row r="501" spans="1:7" ht="24" x14ac:dyDescent="0.2">
      <c r="A501" s="60"/>
      <c r="B501" s="57"/>
      <c r="C501" s="15" t="s">
        <v>498</v>
      </c>
      <c r="D501" s="77"/>
      <c r="E501" s="53"/>
      <c r="F501" s="53"/>
      <c r="G501" s="53"/>
    </row>
    <row r="502" spans="1:7" x14ac:dyDescent="0.2">
      <c r="A502" s="60"/>
      <c r="B502" s="57"/>
      <c r="C502" s="13" t="s">
        <v>110</v>
      </c>
      <c r="D502" s="54">
        <v>2000</v>
      </c>
      <c r="E502" s="52">
        <v>400</v>
      </c>
      <c r="F502" s="52" t="s">
        <v>500</v>
      </c>
      <c r="G502" s="52">
        <v>400</v>
      </c>
    </row>
    <row r="503" spans="1:7" ht="24" x14ac:dyDescent="0.2">
      <c r="A503" s="60"/>
      <c r="B503" s="57"/>
      <c r="C503" s="15" t="s">
        <v>499</v>
      </c>
      <c r="D503" s="55"/>
      <c r="E503" s="53"/>
      <c r="F503" s="53"/>
      <c r="G503" s="53"/>
    </row>
    <row r="504" spans="1:7" x14ac:dyDescent="0.2">
      <c r="A504" s="60"/>
      <c r="B504" s="57"/>
      <c r="C504" s="13" t="s">
        <v>21</v>
      </c>
      <c r="D504" s="76">
        <v>555</v>
      </c>
      <c r="E504" s="52">
        <v>0</v>
      </c>
      <c r="F504" s="52" t="s">
        <v>495</v>
      </c>
      <c r="G504" s="52">
        <v>0</v>
      </c>
    </row>
    <row r="505" spans="1:7" ht="24" x14ac:dyDescent="0.2">
      <c r="A505" s="60"/>
      <c r="B505" s="57"/>
      <c r="C505" s="15" t="s">
        <v>501</v>
      </c>
      <c r="D505" s="77"/>
      <c r="E505" s="53"/>
      <c r="F505" s="53"/>
      <c r="G505" s="53"/>
    </row>
    <row r="506" spans="1:7" x14ac:dyDescent="0.2">
      <c r="A506" s="60"/>
      <c r="B506" s="57"/>
      <c r="C506" s="13" t="s">
        <v>24</v>
      </c>
      <c r="D506" s="54">
        <v>297.5</v>
      </c>
      <c r="E506" s="52">
        <v>297.5</v>
      </c>
      <c r="F506" s="52" t="s">
        <v>503</v>
      </c>
      <c r="G506" s="52">
        <v>297.5</v>
      </c>
    </row>
    <row r="507" spans="1:7" ht="36" x14ac:dyDescent="0.2">
      <c r="A507" s="60"/>
      <c r="B507" s="57"/>
      <c r="C507" s="15" t="s">
        <v>502</v>
      </c>
      <c r="D507" s="55"/>
      <c r="E507" s="53"/>
      <c r="F507" s="53"/>
      <c r="G507" s="53"/>
    </row>
    <row r="508" spans="1:7" x14ac:dyDescent="0.2">
      <c r="A508" s="60"/>
      <c r="B508" s="57"/>
      <c r="C508" s="13" t="s">
        <v>26</v>
      </c>
      <c r="D508" s="76">
        <v>2278.3999999999996</v>
      </c>
      <c r="E508" s="52">
        <v>359.8</v>
      </c>
      <c r="F508" s="52" t="s">
        <v>505</v>
      </c>
      <c r="G508" s="52">
        <v>359.8</v>
      </c>
    </row>
    <row r="509" spans="1:7" ht="36" x14ac:dyDescent="0.2">
      <c r="A509" s="60"/>
      <c r="B509" s="57"/>
      <c r="C509" s="15" t="s">
        <v>504</v>
      </c>
      <c r="D509" s="77"/>
      <c r="E509" s="53"/>
      <c r="F509" s="53"/>
      <c r="G509" s="53"/>
    </row>
    <row r="510" spans="1:7" x14ac:dyDescent="0.2">
      <c r="A510" s="60"/>
      <c r="B510" s="57"/>
      <c r="C510" s="13" t="s">
        <v>28</v>
      </c>
      <c r="D510" s="76">
        <v>3661.6</v>
      </c>
      <c r="E510" s="52">
        <v>1168.4000000000001</v>
      </c>
      <c r="F510" s="52" t="s">
        <v>507</v>
      </c>
      <c r="G510" s="52">
        <v>1168.4000000000001</v>
      </c>
    </row>
    <row r="511" spans="1:7" ht="24" x14ac:dyDescent="0.2">
      <c r="A511" s="60"/>
      <c r="B511" s="57"/>
      <c r="C511" s="15" t="s">
        <v>506</v>
      </c>
      <c r="D511" s="77"/>
      <c r="E511" s="53"/>
      <c r="F511" s="53"/>
      <c r="G511" s="53"/>
    </row>
    <row r="512" spans="1:7" x14ac:dyDescent="0.2">
      <c r="A512" s="60"/>
      <c r="B512" s="57"/>
      <c r="C512" s="13" t="s">
        <v>30</v>
      </c>
      <c r="D512" s="54">
        <v>1168.0999999999999</v>
      </c>
      <c r="E512" s="52">
        <v>495.15</v>
      </c>
      <c r="F512" s="52" t="s">
        <v>493</v>
      </c>
      <c r="G512" s="52">
        <v>495.15</v>
      </c>
    </row>
    <row r="513" spans="1:7" ht="36" x14ac:dyDescent="0.2">
      <c r="A513" s="60"/>
      <c r="B513" s="57"/>
      <c r="C513" s="15" t="s">
        <v>508</v>
      </c>
      <c r="D513" s="55"/>
      <c r="E513" s="53"/>
      <c r="F513" s="53"/>
      <c r="G513" s="53"/>
    </row>
    <row r="514" spans="1:7" x14ac:dyDescent="0.2">
      <c r="A514" s="60"/>
      <c r="B514" s="57"/>
      <c r="C514" s="13" t="s">
        <v>36</v>
      </c>
      <c r="D514" s="76">
        <v>5.6</v>
      </c>
      <c r="E514" s="52">
        <v>0</v>
      </c>
      <c r="F514" s="52" t="s">
        <v>495</v>
      </c>
      <c r="G514" s="52">
        <v>0</v>
      </c>
    </row>
    <row r="515" spans="1:7" ht="36" x14ac:dyDescent="0.2">
      <c r="A515" s="60"/>
      <c r="B515" s="57"/>
      <c r="C515" s="15" t="s">
        <v>509</v>
      </c>
      <c r="D515" s="77"/>
      <c r="E515" s="53"/>
      <c r="F515" s="53"/>
      <c r="G515" s="53"/>
    </row>
    <row r="516" spans="1:7" x14ac:dyDescent="0.2">
      <c r="A516" s="60"/>
      <c r="B516" s="57"/>
      <c r="C516" s="13" t="s">
        <v>38</v>
      </c>
      <c r="D516" s="54">
        <v>157</v>
      </c>
      <c r="E516" s="52">
        <v>0</v>
      </c>
      <c r="F516" s="52" t="s">
        <v>495</v>
      </c>
      <c r="G516" s="52">
        <v>0</v>
      </c>
    </row>
    <row r="517" spans="1:7" ht="48" x14ac:dyDescent="0.2">
      <c r="A517" s="60"/>
      <c r="B517" s="57"/>
      <c r="C517" s="15" t="s">
        <v>510</v>
      </c>
      <c r="D517" s="55"/>
      <c r="E517" s="53"/>
      <c r="F517" s="53"/>
      <c r="G517" s="53"/>
    </row>
    <row r="518" spans="1:7" x14ac:dyDescent="0.2">
      <c r="A518" s="60"/>
      <c r="B518" s="57"/>
      <c r="C518" s="13" t="s">
        <v>277</v>
      </c>
      <c r="D518" s="76">
        <v>12</v>
      </c>
      <c r="E518" s="52">
        <v>0</v>
      </c>
      <c r="F518" s="52" t="s">
        <v>495</v>
      </c>
      <c r="G518" s="52">
        <v>0</v>
      </c>
    </row>
    <row r="519" spans="1:7" ht="48" x14ac:dyDescent="0.2">
      <c r="A519" s="60"/>
      <c r="B519" s="57"/>
      <c r="C519" s="51" t="s">
        <v>511</v>
      </c>
      <c r="D519" s="77"/>
      <c r="E519" s="53"/>
      <c r="F519" s="53"/>
      <c r="G519" s="53"/>
    </row>
    <row r="520" spans="1:7" x14ac:dyDescent="0.2">
      <c r="A520" s="60"/>
      <c r="B520" s="57"/>
      <c r="C520" s="13" t="s">
        <v>280</v>
      </c>
      <c r="D520" s="54">
        <v>45</v>
      </c>
      <c r="E520" s="52">
        <v>0</v>
      </c>
      <c r="F520" s="52" t="s">
        <v>495</v>
      </c>
      <c r="G520" s="52">
        <v>0</v>
      </c>
    </row>
    <row r="521" spans="1:7" ht="36" x14ac:dyDescent="0.2">
      <c r="A521" s="60"/>
      <c r="B521" s="57"/>
      <c r="C521" s="15" t="s">
        <v>512</v>
      </c>
      <c r="D521" s="55"/>
      <c r="E521" s="53"/>
      <c r="F521" s="53"/>
      <c r="G521" s="53"/>
    </row>
    <row r="522" spans="1:7" x14ac:dyDescent="0.2">
      <c r="A522" s="60"/>
      <c r="B522" s="57"/>
      <c r="C522" s="13" t="s">
        <v>354</v>
      </c>
      <c r="D522" s="76">
        <v>24</v>
      </c>
      <c r="E522" s="52">
        <v>0</v>
      </c>
      <c r="F522" s="52" t="s">
        <v>495</v>
      </c>
      <c r="G522" s="52">
        <v>0</v>
      </c>
    </row>
    <row r="523" spans="1:7" ht="36" x14ac:dyDescent="0.2">
      <c r="A523" s="60"/>
      <c r="B523" s="57"/>
      <c r="C523" s="15" t="s">
        <v>513</v>
      </c>
      <c r="D523" s="77"/>
      <c r="E523" s="53"/>
      <c r="F523" s="53"/>
      <c r="G523" s="53"/>
    </row>
    <row r="524" spans="1:7" x14ac:dyDescent="0.2">
      <c r="A524" s="60"/>
      <c r="B524" s="57"/>
      <c r="C524" s="13" t="s">
        <v>402</v>
      </c>
      <c r="D524" s="54">
        <v>80</v>
      </c>
      <c r="E524" s="52">
        <v>0</v>
      </c>
      <c r="F524" s="52" t="s">
        <v>495</v>
      </c>
      <c r="G524" s="52">
        <v>0</v>
      </c>
    </row>
    <row r="525" spans="1:7" ht="60" x14ac:dyDescent="0.2">
      <c r="A525" s="60"/>
      <c r="B525" s="57"/>
      <c r="C525" s="15" t="s">
        <v>514</v>
      </c>
      <c r="D525" s="55"/>
      <c r="E525" s="53"/>
      <c r="F525" s="53"/>
      <c r="G525" s="53"/>
    </row>
    <row r="526" spans="1:7" x14ac:dyDescent="0.2">
      <c r="A526" s="60"/>
      <c r="B526" s="57"/>
      <c r="C526" s="13" t="s">
        <v>404</v>
      </c>
      <c r="D526" s="76">
        <v>34</v>
      </c>
      <c r="E526" s="52">
        <v>0</v>
      </c>
      <c r="F526" s="52" t="s">
        <v>495</v>
      </c>
      <c r="G526" s="52">
        <v>0</v>
      </c>
    </row>
    <row r="527" spans="1:7" ht="48" x14ac:dyDescent="0.2">
      <c r="A527" s="60"/>
      <c r="B527" s="57"/>
      <c r="C527" s="15" t="s">
        <v>515</v>
      </c>
      <c r="D527" s="77"/>
      <c r="E527" s="53"/>
      <c r="F527" s="53"/>
      <c r="G527" s="53"/>
    </row>
    <row r="528" spans="1:7" x14ac:dyDescent="0.2">
      <c r="A528" s="60"/>
      <c r="B528" s="57"/>
      <c r="C528" s="13" t="s">
        <v>406</v>
      </c>
      <c r="D528" s="76">
        <v>34</v>
      </c>
      <c r="E528" s="52">
        <v>0</v>
      </c>
      <c r="F528" s="52" t="s">
        <v>495</v>
      </c>
      <c r="G528" s="52">
        <v>0</v>
      </c>
    </row>
    <row r="529" spans="1:7" ht="24" x14ac:dyDescent="0.2">
      <c r="A529" s="60"/>
      <c r="B529" s="57"/>
      <c r="C529" s="15" t="s">
        <v>516</v>
      </c>
      <c r="D529" s="77"/>
      <c r="E529" s="53"/>
      <c r="F529" s="53"/>
      <c r="G529" s="53"/>
    </row>
    <row r="530" spans="1:7" x14ac:dyDescent="0.2">
      <c r="A530" s="60"/>
      <c r="B530" s="57"/>
      <c r="C530" s="13" t="s">
        <v>408</v>
      </c>
      <c r="D530" s="76">
        <v>12</v>
      </c>
      <c r="E530" s="52">
        <v>0</v>
      </c>
      <c r="F530" s="52" t="s">
        <v>495</v>
      </c>
      <c r="G530" s="52">
        <v>0</v>
      </c>
    </row>
    <row r="531" spans="1:7" ht="48" x14ac:dyDescent="0.2">
      <c r="A531" s="60"/>
      <c r="B531" s="57"/>
      <c r="C531" s="15" t="s">
        <v>517</v>
      </c>
      <c r="D531" s="77"/>
      <c r="E531" s="53"/>
      <c r="F531" s="53"/>
      <c r="G531" s="53"/>
    </row>
    <row r="532" spans="1:7" x14ac:dyDescent="0.2">
      <c r="A532" s="60"/>
      <c r="B532" s="57"/>
      <c r="C532" s="13" t="s">
        <v>410</v>
      </c>
      <c r="D532" s="76">
        <v>0</v>
      </c>
      <c r="E532" s="52">
        <v>0</v>
      </c>
      <c r="F532" s="52" t="s">
        <v>495</v>
      </c>
      <c r="G532" s="52">
        <v>0</v>
      </c>
    </row>
    <row r="533" spans="1:7" ht="60" x14ac:dyDescent="0.2">
      <c r="A533" s="60"/>
      <c r="B533" s="57"/>
      <c r="C533" s="15" t="s">
        <v>518</v>
      </c>
      <c r="D533" s="77"/>
      <c r="E533" s="53"/>
      <c r="F533" s="53"/>
      <c r="G533" s="53"/>
    </row>
    <row r="534" spans="1:7" x14ac:dyDescent="0.2">
      <c r="A534" s="60"/>
      <c r="B534" s="57"/>
      <c r="C534" s="13" t="s">
        <v>412</v>
      </c>
      <c r="D534" s="76">
        <v>405</v>
      </c>
      <c r="E534" s="52">
        <v>0</v>
      </c>
      <c r="F534" s="52" t="s">
        <v>495</v>
      </c>
      <c r="G534" s="52">
        <v>0</v>
      </c>
    </row>
    <row r="535" spans="1:7" ht="48" x14ac:dyDescent="0.2">
      <c r="A535" s="60"/>
      <c r="B535" s="57"/>
      <c r="C535" s="15" t="s">
        <v>519</v>
      </c>
      <c r="D535" s="77"/>
      <c r="E535" s="53"/>
      <c r="F535" s="53"/>
      <c r="G535" s="53"/>
    </row>
    <row r="536" spans="1:7" x14ac:dyDescent="0.2">
      <c r="A536" s="60"/>
      <c r="B536" s="57"/>
      <c r="C536" s="13" t="s">
        <v>520</v>
      </c>
      <c r="D536" s="76">
        <v>0</v>
      </c>
      <c r="E536" s="52">
        <v>0</v>
      </c>
      <c r="F536" s="52" t="s">
        <v>495</v>
      </c>
      <c r="G536" s="52">
        <v>0</v>
      </c>
    </row>
    <row r="537" spans="1:7" ht="36" x14ac:dyDescent="0.2">
      <c r="A537" s="60"/>
      <c r="B537" s="57"/>
      <c r="C537" s="15" t="s">
        <v>521</v>
      </c>
      <c r="D537" s="77"/>
      <c r="E537" s="53"/>
      <c r="F537" s="53"/>
      <c r="G537" s="53"/>
    </row>
    <row r="538" spans="1:7" x14ac:dyDescent="0.2">
      <c r="A538" s="60"/>
      <c r="B538" s="57"/>
      <c r="C538" s="13" t="s">
        <v>522</v>
      </c>
      <c r="D538" s="76">
        <v>56</v>
      </c>
      <c r="E538" s="52">
        <v>56</v>
      </c>
      <c r="F538" s="52" t="s">
        <v>503</v>
      </c>
      <c r="G538" s="52">
        <v>56</v>
      </c>
    </row>
    <row r="539" spans="1:7" ht="24" x14ac:dyDescent="0.2">
      <c r="A539" s="60"/>
      <c r="B539" s="57"/>
      <c r="C539" s="15" t="s">
        <v>523</v>
      </c>
      <c r="D539" s="77"/>
      <c r="E539" s="53"/>
      <c r="F539" s="53"/>
      <c r="G539" s="53"/>
    </row>
    <row r="540" spans="1:7" x14ac:dyDescent="0.2">
      <c r="A540" s="60"/>
      <c r="B540" s="57"/>
      <c r="C540" s="24" t="s">
        <v>39</v>
      </c>
      <c r="D540" s="117">
        <f>D542+D544+D546+D548+D550+D552+D554+D556+D558</f>
        <v>291</v>
      </c>
      <c r="E540" s="117">
        <f>E542+E544+E546+E548+E550+E552+E554+E556+E558</f>
        <v>88.95</v>
      </c>
      <c r="F540" s="68" t="s">
        <v>525</v>
      </c>
      <c r="G540" s="117">
        <f>G542+G544+G546+G548+G550+G552+G554+G556+G558</f>
        <v>88.95</v>
      </c>
    </row>
    <row r="541" spans="1:7" ht="36" x14ac:dyDescent="0.2">
      <c r="A541" s="60"/>
      <c r="B541" s="57"/>
      <c r="C541" s="25" t="s">
        <v>524</v>
      </c>
      <c r="D541" s="118"/>
      <c r="E541" s="118"/>
      <c r="F541" s="69"/>
      <c r="G541" s="118"/>
    </row>
    <row r="542" spans="1:7" x14ac:dyDescent="0.2">
      <c r="A542" s="60"/>
      <c r="B542" s="57"/>
      <c r="C542" s="13" t="s">
        <v>42</v>
      </c>
      <c r="D542" s="76">
        <v>0</v>
      </c>
      <c r="E542" s="52">
        <v>0</v>
      </c>
      <c r="F542" s="52" t="s">
        <v>67</v>
      </c>
      <c r="G542" s="52">
        <v>0</v>
      </c>
    </row>
    <row r="543" spans="1:7" ht="48" x14ac:dyDescent="0.2">
      <c r="A543" s="60"/>
      <c r="B543" s="57"/>
      <c r="C543" s="15" t="s">
        <v>526</v>
      </c>
      <c r="D543" s="77"/>
      <c r="E543" s="53"/>
      <c r="F543" s="53"/>
      <c r="G543" s="53"/>
    </row>
    <row r="544" spans="1:7" x14ac:dyDescent="0.2">
      <c r="A544" s="60"/>
      <c r="B544" s="57"/>
      <c r="C544" s="13" t="s">
        <v>21</v>
      </c>
      <c r="D544" s="54">
        <v>98</v>
      </c>
      <c r="E544" s="52">
        <v>0</v>
      </c>
      <c r="F544" s="52" t="s">
        <v>528</v>
      </c>
      <c r="G544" s="52">
        <v>0</v>
      </c>
    </row>
    <row r="545" spans="1:7" ht="60" x14ac:dyDescent="0.2">
      <c r="A545" s="60"/>
      <c r="B545" s="57"/>
      <c r="C545" s="15" t="s">
        <v>527</v>
      </c>
      <c r="D545" s="55"/>
      <c r="E545" s="53"/>
      <c r="F545" s="53"/>
      <c r="G545" s="53"/>
    </row>
    <row r="546" spans="1:7" x14ac:dyDescent="0.2">
      <c r="A546" s="60"/>
      <c r="B546" s="57"/>
      <c r="C546" s="13" t="s">
        <v>24</v>
      </c>
      <c r="D546" s="76">
        <v>98</v>
      </c>
      <c r="E546" s="52">
        <v>0</v>
      </c>
      <c r="F546" s="52" t="s">
        <v>528</v>
      </c>
      <c r="G546" s="52">
        <v>0</v>
      </c>
    </row>
    <row r="547" spans="1:7" ht="120" x14ac:dyDescent="0.2">
      <c r="A547" s="60"/>
      <c r="B547" s="57"/>
      <c r="C547" s="15" t="s">
        <v>529</v>
      </c>
      <c r="D547" s="77"/>
      <c r="E547" s="53"/>
      <c r="F547" s="53"/>
      <c r="G547" s="53"/>
    </row>
    <row r="548" spans="1:7" x14ac:dyDescent="0.2">
      <c r="A548" s="60"/>
      <c r="B548" s="57"/>
      <c r="C548" s="13" t="s">
        <v>36</v>
      </c>
      <c r="D548" s="54">
        <v>95</v>
      </c>
      <c r="E548" s="52">
        <v>88.95</v>
      </c>
      <c r="F548" s="52" t="s">
        <v>531</v>
      </c>
      <c r="G548" s="52">
        <v>88.95</v>
      </c>
    </row>
    <row r="549" spans="1:7" ht="48" x14ac:dyDescent="0.2">
      <c r="A549" s="60"/>
      <c r="B549" s="57"/>
      <c r="C549" s="15" t="s">
        <v>530</v>
      </c>
      <c r="D549" s="55"/>
      <c r="E549" s="53"/>
      <c r="F549" s="53"/>
      <c r="G549" s="53"/>
    </row>
    <row r="550" spans="1:7" x14ac:dyDescent="0.2">
      <c r="A550" s="60"/>
      <c r="B550" s="57"/>
      <c r="C550" s="13" t="s">
        <v>38</v>
      </c>
      <c r="D550" s="76">
        <v>0</v>
      </c>
      <c r="E550" s="52">
        <v>0</v>
      </c>
      <c r="F550" s="52" t="s">
        <v>67</v>
      </c>
      <c r="G550" s="52">
        <v>0</v>
      </c>
    </row>
    <row r="551" spans="1:7" ht="48" x14ac:dyDescent="0.2">
      <c r="A551" s="60"/>
      <c r="B551" s="57"/>
      <c r="C551" s="15" t="s">
        <v>532</v>
      </c>
      <c r="D551" s="77"/>
      <c r="E551" s="53"/>
      <c r="F551" s="53"/>
      <c r="G551" s="53"/>
    </row>
    <row r="552" spans="1:7" x14ac:dyDescent="0.2">
      <c r="A552" s="60"/>
      <c r="B552" s="57"/>
      <c r="C552" s="13" t="s">
        <v>277</v>
      </c>
      <c r="D552" s="54">
        <v>0</v>
      </c>
      <c r="E552" s="52">
        <v>0</v>
      </c>
      <c r="F552" s="52" t="s">
        <v>67</v>
      </c>
      <c r="G552" s="52">
        <v>0</v>
      </c>
    </row>
    <row r="553" spans="1:7" ht="48" x14ac:dyDescent="0.2">
      <c r="A553" s="60"/>
      <c r="B553" s="57"/>
      <c r="C553" s="15" t="s">
        <v>533</v>
      </c>
      <c r="D553" s="55"/>
      <c r="E553" s="53"/>
      <c r="F553" s="53"/>
      <c r="G553" s="53"/>
    </row>
    <row r="554" spans="1:7" x14ac:dyDescent="0.2">
      <c r="A554" s="60"/>
      <c r="B554" s="57"/>
      <c r="C554" s="13" t="s">
        <v>280</v>
      </c>
      <c r="D554" s="76">
        <v>0</v>
      </c>
      <c r="E554" s="52">
        <v>0</v>
      </c>
      <c r="F554" s="52" t="s">
        <v>67</v>
      </c>
      <c r="G554" s="52">
        <v>0</v>
      </c>
    </row>
    <row r="555" spans="1:7" ht="60" x14ac:dyDescent="0.2">
      <c r="A555" s="60"/>
      <c r="B555" s="57"/>
      <c r="C555" s="15" t="s">
        <v>534</v>
      </c>
      <c r="D555" s="77"/>
      <c r="E555" s="53"/>
      <c r="F555" s="53"/>
      <c r="G555" s="53"/>
    </row>
    <row r="556" spans="1:7" x14ac:dyDescent="0.2">
      <c r="A556" s="60"/>
      <c r="B556" s="57"/>
      <c r="C556" s="13" t="s">
        <v>354</v>
      </c>
      <c r="D556" s="54">
        <v>0</v>
      </c>
      <c r="E556" s="52">
        <v>0</v>
      </c>
      <c r="F556" s="52" t="s">
        <v>67</v>
      </c>
      <c r="G556" s="52">
        <v>0</v>
      </c>
    </row>
    <row r="557" spans="1:7" ht="84" x14ac:dyDescent="0.2">
      <c r="A557" s="60"/>
      <c r="B557" s="57"/>
      <c r="C557" s="15" t="s">
        <v>535</v>
      </c>
      <c r="D557" s="55"/>
      <c r="E557" s="53"/>
      <c r="F557" s="53"/>
      <c r="G557" s="53"/>
    </row>
    <row r="558" spans="1:7" x14ac:dyDescent="0.2">
      <c r="A558" s="60"/>
      <c r="B558" s="57"/>
      <c r="C558" s="13" t="s">
        <v>356</v>
      </c>
      <c r="D558" s="76">
        <v>0</v>
      </c>
      <c r="E558" s="52">
        <v>0</v>
      </c>
      <c r="F558" s="52" t="s">
        <v>67</v>
      </c>
      <c r="G558" s="52">
        <v>0</v>
      </c>
    </row>
    <row r="559" spans="1:7" ht="84" x14ac:dyDescent="0.2">
      <c r="A559" s="60"/>
      <c r="B559" s="57"/>
      <c r="C559" s="15" t="s">
        <v>535</v>
      </c>
      <c r="D559" s="77"/>
      <c r="E559" s="53"/>
      <c r="F559" s="53"/>
      <c r="G559" s="53"/>
    </row>
    <row r="560" spans="1:7" x14ac:dyDescent="0.2">
      <c r="A560" s="60"/>
      <c r="B560" s="57"/>
      <c r="C560" s="24" t="s">
        <v>63</v>
      </c>
      <c r="D560" s="117">
        <f>D562+D564+D566+D568+D570+D572+D574+D576+D578+D580+D582+D584+D586+D588+D590+D592</f>
        <v>35233</v>
      </c>
      <c r="E560" s="117">
        <f>E562+E564+E566+E568+E570+E572+E574+E576+E578+E580+E582+E584+E586+E588+E590+E592</f>
        <v>715.52</v>
      </c>
      <c r="F560" s="68" t="s">
        <v>537</v>
      </c>
      <c r="G560" s="117">
        <f>G562+G564+G566+G568+G570+G572+G574+G576+G578+G580+G582+G584+G586+G588+G590+G592</f>
        <v>715.52</v>
      </c>
    </row>
    <row r="561" spans="1:7" ht="48" x14ac:dyDescent="0.2">
      <c r="A561" s="60"/>
      <c r="B561" s="57"/>
      <c r="C561" s="25" t="s">
        <v>536</v>
      </c>
      <c r="D561" s="118"/>
      <c r="E561" s="118"/>
      <c r="F561" s="69"/>
      <c r="G561" s="118"/>
    </row>
    <row r="562" spans="1:7" x14ac:dyDescent="0.2">
      <c r="A562" s="60"/>
      <c r="B562" s="57"/>
      <c r="C562" s="13" t="s">
        <v>42</v>
      </c>
      <c r="D562" s="76">
        <v>300</v>
      </c>
      <c r="E562" s="52">
        <v>248.01999999999998</v>
      </c>
      <c r="F562" s="52" t="s">
        <v>539</v>
      </c>
      <c r="G562" s="52">
        <v>248.01999999999998</v>
      </c>
    </row>
    <row r="563" spans="1:7" ht="48" x14ac:dyDescent="0.2">
      <c r="A563" s="60"/>
      <c r="B563" s="57"/>
      <c r="C563" s="15" t="s">
        <v>538</v>
      </c>
      <c r="D563" s="77"/>
      <c r="E563" s="53"/>
      <c r="F563" s="53"/>
      <c r="G563" s="53"/>
    </row>
    <row r="564" spans="1:7" x14ac:dyDescent="0.2">
      <c r="A564" s="60"/>
      <c r="B564" s="57"/>
      <c r="C564" s="13" t="s">
        <v>18</v>
      </c>
      <c r="D564" s="54">
        <v>300</v>
      </c>
      <c r="E564" s="52">
        <v>300</v>
      </c>
      <c r="F564" s="52" t="s">
        <v>541</v>
      </c>
      <c r="G564" s="52">
        <v>300</v>
      </c>
    </row>
    <row r="565" spans="1:7" ht="120" x14ac:dyDescent="0.2">
      <c r="A565" s="60"/>
      <c r="B565" s="57"/>
      <c r="C565" s="15" t="s">
        <v>540</v>
      </c>
      <c r="D565" s="55"/>
      <c r="E565" s="53"/>
      <c r="F565" s="53"/>
      <c r="G565" s="53"/>
    </row>
    <row r="566" spans="1:7" x14ac:dyDescent="0.2">
      <c r="A566" s="60"/>
      <c r="B566" s="57"/>
      <c r="C566" s="13" t="s">
        <v>21</v>
      </c>
      <c r="D566" s="76">
        <v>0</v>
      </c>
      <c r="E566" s="52">
        <v>0</v>
      </c>
      <c r="F566" s="52" t="s">
        <v>543</v>
      </c>
      <c r="G566" s="52">
        <v>0</v>
      </c>
    </row>
    <row r="567" spans="1:7" ht="24" x14ac:dyDescent="0.2">
      <c r="A567" s="60"/>
      <c r="B567" s="57"/>
      <c r="C567" s="15" t="s">
        <v>542</v>
      </c>
      <c r="D567" s="77"/>
      <c r="E567" s="53"/>
      <c r="F567" s="53"/>
      <c r="G567" s="53"/>
    </row>
    <row r="568" spans="1:7" x14ac:dyDescent="0.2">
      <c r="A568" s="60"/>
      <c r="B568" s="57"/>
      <c r="C568" s="13" t="s">
        <v>24</v>
      </c>
      <c r="D568" s="54">
        <v>0</v>
      </c>
      <c r="E568" s="52">
        <v>0</v>
      </c>
      <c r="F568" s="52" t="s">
        <v>543</v>
      </c>
      <c r="G568" s="52">
        <v>0</v>
      </c>
    </row>
    <row r="569" spans="1:7" ht="36" x14ac:dyDescent="0.2">
      <c r="A569" s="60"/>
      <c r="B569" s="57"/>
      <c r="C569" s="15" t="s">
        <v>544</v>
      </c>
      <c r="D569" s="55"/>
      <c r="E569" s="53"/>
      <c r="F569" s="53"/>
      <c r="G569" s="53"/>
    </row>
    <row r="570" spans="1:7" x14ac:dyDescent="0.2">
      <c r="A570" s="60"/>
      <c r="B570" s="57"/>
      <c r="C570" s="13" t="s">
        <v>26</v>
      </c>
      <c r="D570" s="76">
        <v>0</v>
      </c>
      <c r="E570" s="52">
        <v>0</v>
      </c>
      <c r="F570" s="52" t="s">
        <v>67</v>
      </c>
      <c r="G570" s="52">
        <v>0</v>
      </c>
    </row>
    <row r="571" spans="1:7" ht="96" x14ac:dyDescent="0.2">
      <c r="A571" s="60"/>
      <c r="B571" s="57"/>
      <c r="C571" s="15" t="s">
        <v>545</v>
      </c>
      <c r="D571" s="77"/>
      <c r="E571" s="53"/>
      <c r="F571" s="53"/>
      <c r="G571" s="53"/>
    </row>
    <row r="572" spans="1:7" x14ac:dyDescent="0.2">
      <c r="A572" s="60"/>
      <c r="B572" s="57"/>
      <c r="C572" s="13" t="s">
        <v>28</v>
      </c>
      <c r="D572" s="76">
        <v>60</v>
      </c>
      <c r="E572" s="52">
        <v>24.5</v>
      </c>
      <c r="F572" s="52" t="s">
        <v>547</v>
      </c>
      <c r="G572" s="52">
        <v>24.5</v>
      </c>
    </row>
    <row r="573" spans="1:7" ht="24" x14ac:dyDescent="0.2">
      <c r="A573" s="60"/>
      <c r="B573" s="57"/>
      <c r="C573" s="15" t="s">
        <v>546</v>
      </c>
      <c r="D573" s="77"/>
      <c r="E573" s="53"/>
      <c r="F573" s="53"/>
      <c r="G573" s="53"/>
    </row>
    <row r="574" spans="1:7" x14ac:dyDescent="0.2">
      <c r="A574" s="60"/>
      <c r="B574" s="57"/>
      <c r="C574" s="13" t="s">
        <v>36</v>
      </c>
      <c r="D574" s="54">
        <v>50</v>
      </c>
      <c r="E574" s="52">
        <v>50</v>
      </c>
      <c r="F574" s="52" t="s">
        <v>549</v>
      </c>
      <c r="G574" s="52">
        <v>50</v>
      </c>
    </row>
    <row r="575" spans="1:7" ht="24" x14ac:dyDescent="0.2">
      <c r="A575" s="60"/>
      <c r="B575" s="57"/>
      <c r="C575" s="15" t="s">
        <v>548</v>
      </c>
      <c r="D575" s="55"/>
      <c r="E575" s="53"/>
      <c r="F575" s="53"/>
      <c r="G575" s="53"/>
    </row>
    <row r="576" spans="1:7" x14ac:dyDescent="0.2">
      <c r="A576" s="60"/>
      <c r="B576" s="57"/>
      <c r="C576" s="13" t="s">
        <v>38</v>
      </c>
      <c r="D576" s="76">
        <v>0</v>
      </c>
      <c r="E576" s="52">
        <v>0</v>
      </c>
      <c r="F576" s="52" t="s">
        <v>67</v>
      </c>
      <c r="G576" s="52">
        <v>0</v>
      </c>
    </row>
    <row r="577" spans="1:7" ht="24" x14ac:dyDescent="0.2">
      <c r="A577" s="60"/>
      <c r="B577" s="57"/>
      <c r="C577" s="15" t="s">
        <v>12</v>
      </c>
      <c r="D577" s="77"/>
      <c r="E577" s="53"/>
      <c r="F577" s="53"/>
      <c r="G577" s="53"/>
    </row>
    <row r="578" spans="1:7" x14ac:dyDescent="0.2">
      <c r="A578" s="60"/>
      <c r="B578" s="57"/>
      <c r="C578" s="13" t="s">
        <v>275</v>
      </c>
      <c r="D578" s="54">
        <v>0</v>
      </c>
      <c r="E578" s="52">
        <v>0</v>
      </c>
      <c r="F578" s="52" t="s">
        <v>67</v>
      </c>
      <c r="G578" s="52">
        <v>0</v>
      </c>
    </row>
    <row r="579" spans="1:7" ht="24" x14ac:dyDescent="0.2">
      <c r="A579" s="60"/>
      <c r="B579" s="57"/>
      <c r="C579" s="15" t="s">
        <v>550</v>
      </c>
      <c r="D579" s="55"/>
      <c r="E579" s="53"/>
      <c r="F579" s="53"/>
      <c r="G579" s="53"/>
    </row>
    <row r="580" spans="1:7" x14ac:dyDescent="0.2">
      <c r="A580" s="60"/>
      <c r="B580" s="57"/>
      <c r="C580" s="13" t="s">
        <v>277</v>
      </c>
      <c r="D580" s="76">
        <v>0</v>
      </c>
      <c r="E580" s="52">
        <v>0</v>
      </c>
      <c r="F580" s="52" t="s">
        <v>67</v>
      </c>
      <c r="G580" s="52">
        <v>0</v>
      </c>
    </row>
    <row r="581" spans="1:7" ht="24" x14ac:dyDescent="0.2">
      <c r="A581" s="60"/>
      <c r="B581" s="57"/>
      <c r="C581" s="15" t="s">
        <v>551</v>
      </c>
      <c r="D581" s="77"/>
      <c r="E581" s="53"/>
      <c r="F581" s="53"/>
      <c r="G581" s="53"/>
    </row>
    <row r="582" spans="1:7" x14ac:dyDescent="0.2">
      <c r="A582" s="60"/>
      <c r="B582" s="57"/>
      <c r="C582" s="13" t="s">
        <v>280</v>
      </c>
      <c r="D582" s="54">
        <v>0</v>
      </c>
      <c r="E582" s="52">
        <v>0</v>
      </c>
      <c r="F582" s="52" t="s">
        <v>67</v>
      </c>
      <c r="G582" s="52">
        <v>0</v>
      </c>
    </row>
    <row r="583" spans="1:7" ht="36" x14ac:dyDescent="0.2">
      <c r="A583" s="60"/>
      <c r="B583" s="57"/>
      <c r="C583" s="15" t="s">
        <v>552</v>
      </c>
      <c r="D583" s="55"/>
      <c r="E583" s="53"/>
      <c r="F583" s="53"/>
      <c r="G583" s="53"/>
    </row>
    <row r="584" spans="1:7" x14ac:dyDescent="0.2">
      <c r="A584" s="60"/>
      <c r="B584" s="57"/>
      <c r="C584" s="13" t="s">
        <v>282</v>
      </c>
      <c r="D584" s="76">
        <v>0</v>
      </c>
      <c r="E584" s="52">
        <v>0</v>
      </c>
      <c r="F584" s="52" t="s">
        <v>67</v>
      </c>
      <c r="G584" s="52">
        <v>0</v>
      </c>
    </row>
    <row r="585" spans="1:7" ht="24" x14ac:dyDescent="0.2">
      <c r="A585" s="60"/>
      <c r="B585" s="57"/>
      <c r="C585" s="15" t="s">
        <v>553</v>
      </c>
      <c r="D585" s="77"/>
      <c r="E585" s="53"/>
      <c r="F585" s="53"/>
      <c r="G585" s="53"/>
    </row>
    <row r="586" spans="1:7" x14ac:dyDescent="0.2">
      <c r="A586" s="60"/>
      <c r="B586" s="57"/>
      <c r="C586" s="13" t="s">
        <v>285</v>
      </c>
      <c r="D586" s="54">
        <v>93</v>
      </c>
      <c r="E586" s="52">
        <v>93</v>
      </c>
      <c r="F586" s="52" t="s">
        <v>555</v>
      </c>
      <c r="G586" s="52">
        <v>93</v>
      </c>
    </row>
    <row r="587" spans="1:7" ht="24" x14ac:dyDescent="0.2">
      <c r="A587" s="60"/>
      <c r="B587" s="57"/>
      <c r="C587" s="15" t="s">
        <v>554</v>
      </c>
      <c r="D587" s="55"/>
      <c r="E587" s="53"/>
      <c r="F587" s="53"/>
      <c r="G587" s="53"/>
    </row>
    <row r="588" spans="1:7" x14ac:dyDescent="0.2">
      <c r="A588" s="60"/>
      <c r="B588" s="57"/>
      <c r="C588" s="13" t="s">
        <v>373</v>
      </c>
      <c r="D588" s="76">
        <v>27</v>
      </c>
      <c r="E588" s="52">
        <v>0</v>
      </c>
      <c r="F588" s="52" t="s">
        <v>557</v>
      </c>
      <c r="G588" s="52">
        <v>0</v>
      </c>
    </row>
    <row r="589" spans="1:7" ht="36" x14ac:dyDescent="0.2">
      <c r="A589" s="60"/>
      <c r="B589" s="57"/>
      <c r="C589" s="15" t="s">
        <v>556</v>
      </c>
      <c r="D589" s="77"/>
      <c r="E589" s="53"/>
      <c r="F589" s="53"/>
      <c r="G589" s="53"/>
    </row>
    <row r="590" spans="1:7" x14ac:dyDescent="0.2">
      <c r="A590" s="60"/>
      <c r="B590" s="57"/>
      <c r="C590" s="13" t="s">
        <v>354</v>
      </c>
      <c r="D590" s="54">
        <v>0</v>
      </c>
      <c r="E590" s="52">
        <v>0</v>
      </c>
      <c r="F590" s="52" t="s">
        <v>559</v>
      </c>
      <c r="G590" s="52">
        <v>0</v>
      </c>
    </row>
    <row r="591" spans="1:7" ht="36" x14ac:dyDescent="0.2">
      <c r="A591" s="60"/>
      <c r="B591" s="57"/>
      <c r="C591" s="15" t="s">
        <v>558</v>
      </c>
      <c r="D591" s="55"/>
      <c r="E591" s="53"/>
      <c r="F591" s="53"/>
      <c r="G591" s="53"/>
    </row>
    <row r="592" spans="1:7" x14ac:dyDescent="0.2">
      <c r="A592" s="60"/>
      <c r="B592" s="57"/>
      <c r="C592" s="13" t="s">
        <v>402</v>
      </c>
      <c r="D592" s="76">
        <v>34403</v>
      </c>
      <c r="E592" s="52">
        <v>0</v>
      </c>
      <c r="F592" s="52" t="s">
        <v>557</v>
      </c>
      <c r="G592" s="52">
        <v>0</v>
      </c>
    </row>
    <row r="593" spans="1:7" ht="36" x14ac:dyDescent="0.2">
      <c r="A593" s="60"/>
      <c r="B593" s="57"/>
      <c r="C593" s="15" t="s">
        <v>560</v>
      </c>
      <c r="D593" s="77"/>
      <c r="E593" s="53"/>
      <c r="F593" s="53"/>
      <c r="G593" s="53"/>
    </row>
    <row r="594" spans="1:7" x14ac:dyDescent="0.2">
      <c r="A594" s="60"/>
      <c r="B594" s="57"/>
      <c r="C594" s="24" t="s">
        <v>72</v>
      </c>
      <c r="D594" s="66">
        <f>D596+D598+D600+D602+D604+D606+D608+D612+D610+D614+D616+D618+D620+D622+D624+D626+D628+D630+D632+D634+D636+D638+D640+D642+D644+D646+D648+D650+D652+D654+D656+D658+D660+D662+D664+D666+D668+D670+D674+D676+D672+D678+D680+D682+D684+D686+D688+D690+D692+D694+D696+D698+D700+D702+D704+D706+D708+D710+D712+D714+D716+D718+D720+D722+D724+D726+D728+D730+D732+D734+D736+D738+D740+D742+D744+D746+D748+D752+D754+D756+D758+D760+D764+D766+D762+D768</f>
        <v>12701.91</v>
      </c>
      <c r="E594" s="66">
        <f>E596+E598+E600+E602+E604+E606+E608+E612+E610+E614+E616+E618+E620+E622+E624+E626+E628+E630+E632+E634+E636+E638+E640+E642+E644+E646+E648+E650+E652+E654+E656+E658+E660+E662+E664+E666+E668+E670+E674+E676+E672+E678+E680+E682+E684+E686+E688+E690+E692+E694+E696+E698+E700+E702+E704+E706+E708+E710+E712+E714+E716+E718+E720+E722+E724+E726+E728+E730+E732+E734+E736+E738+E740+E742+E744+E746+E748+E752+E754+E756+E758+E760+E764+E766+E762+E768</f>
        <v>2285.1</v>
      </c>
      <c r="F594" s="68" t="s">
        <v>562</v>
      </c>
      <c r="G594" s="66">
        <f>G596+G598+G600+G602+G604+G606+G608+G612+G610+G614+G616+G618+G620+G622+G624+G626+G628+G630+G632+G634+G636+G638+G640+G642+G644+G646+G648+G650+G652+G654+G656+G658+G660+G662+G664+G666+G668+G670+G674+G676+G672+G678+G680+G682+G684+G686+G688+G690+G692+G694+G696+G698+G700+G702+G704+G706+G708+G710+G712+G714+G716+G718+G720+G722+G724+G726+G728+G730+G732+G734+G736+G738+G740+G742+G744+G746+G748+G752+G754+G756+G758+G760+G764+G766+G762+G768</f>
        <v>2285.1</v>
      </c>
    </row>
    <row r="595" spans="1:7" ht="24" x14ac:dyDescent="0.2">
      <c r="A595" s="60"/>
      <c r="B595" s="57"/>
      <c r="C595" s="25" t="s">
        <v>561</v>
      </c>
      <c r="D595" s="67"/>
      <c r="E595" s="67"/>
      <c r="F595" s="69"/>
      <c r="G595" s="67"/>
    </row>
    <row r="596" spans="1:7" x14ac:dyDescent="0.2">
      <c r="A596" s="60"/>
      <c r="B596" s="57"/>
      <c r="C596" s="13" t="s">
        <v>42</v>
      </c>
      <c r="D596" s="76">
        <v>0</v>
      </c>
      <c r="E596" s="52">
        <v>0</v>
      </c>
      <c r="F596" s="52" t="s">
        <v>67</v>
      </c>
      <c r="G596" s="52">
        <v>0</v>
      </c>
    </row>
    <row r="597" spans="1:7" ht="24" x14ac:dyDescent="0.2">
      <c r="A597" s="60"/>
      <c r="B597" s="57"/>
      <c r="C597" s="15" t="s">
        <v>11</v>
      </c>
      <c r="D597" s="77"/>
      <c r="E597" s="53"/>
      <c r="F597" s="53"/>
      <c r="G597" s="53"/>
    </row>
    <row r="598" spans="1:7" x14ac:dyDescent="0.2">
      <c r="A598" s="60"/>
      <c r="B598" s="57"/>
      <c r="C598" s="13" t="s">
        <v>18</v>
      </c>
      <c r="D598" s="54">
        <v>0</v>
      </c>
      <c r="E598" s="52">
        <v>0</v>
      </c>
      <c r="F598" s="52" t="s">
        <v>67</v>
      </c>
      <c r="G598" s="52">
        <v>0</v>
      </c>
    </row>
    <row r="599" spans="1:7" ht="24" x14ac:dyDescent="0.2">
      <c r="A599" s="60"/>
      <c r="B599" s="57"/>
      <c r="C599" s="15" t="s">
        <v>9</v>
      </c>
      <c r="D599" s="55"/>
      <c r="E599" s="53"/>
      <c r="F599" s="53"/>
      <c r="G599" s="53"/>
    </row>
    <row r="600" spans="1:7" x14ac:dyDescent="0.2">
      <c r="A600" s="60"/>
      <c r="B600" s="57"/>
      <c r="C600" s="13" t="s">
        <v>45</v>
      </c>
      <c r="D600" s="76">
        <v>100</v>
      </c>
      <c r="E600" s="52">
        <v>59.1</v>
      </c>
      <c r="F600" s="52" t="s">
        <v>564</v>
      </c>
      <c r="G600" s="52">
        <v>59.1</v>
      </c>
    </row>
    <row r="601" spans="1:7" x14ac:dyDescent="0.2">
      <c r="A601" s="60"/>
      <c r="B601" s="57"/>
      <c r="C601" s="15" t="s">
        <v>563</v>
      </c>
      <c r="D601" s="77"/>
      <c r="E601" s="53"/>
      <c r="F601" s="53"/>
      <c r="G601" s="53"/>
    </row>
    <row r="602" spans="1:7" x14ac:dyDescent="0.2">
      <c r="A602" s="60"/>
      <c r="B602" s="57"/>
      <c r="C602" s="13" t="s">
        <v>48</v>
      </c>
      <c r="D602" s="54">
        <v>873</v>
      </c>
      <c r="E602" s="52">
        <v>0</v>
      </c>
      <c r="F602" s="52" t="s">
        <v>557</v>
      </c>
      <c r="G602" s="52">
        <v>0</v>
      </c>
    </row>
    <row r="603" spans="1:7" ht="36" x14ac:dyDescent="0.2">
      <c r="A603" s="60"/>
      <c r="B603" s="57"/>
      <c r="C603" s="15" t="s">
        <v>565</v>
      </c>
      <c r="D603" s="55"/>
      <c r="E603" s="53"/>
      <c r="F603" s="53"/>
      <c r="G603" s="53"/>
    </row>
    <row r="604" spans="1:7" x14ac:dyDescent="0.2">
      <c r="A604" s="60"/>
      <c r="B604" s="57"/>
      <c r="C604" s="13" t="s">
        <v>51</v>
      </c>
      <c r="D604" s="76">
        <v>377</v>
      </c>
      <c r="E604" s="52">
        <v>157.04000000000002</v>
      </c>
      <c r="F604" s="52" t="s">
        <v>566</v>
      </c>
      <c r="G604" s="52">
        <v>157.04000000000002</v>
      </c>
    </row>
    <row r="605" spans="1:7" ht="48" x14ac:dyDescent="0.2">
      <c r="A605" s="60"/>
      <c r="B605" s="57"/>
      <c r="C605" s="15" t="s">
        <v>526</v>
      </c>
      <c r="D605" s="77"/>
      <c r="E605" s="53"/>
      <c r="F605" s="53"/>
      <c r="G605" s="53"/>
    </row>
    <row r="606" spans="1:7" x14ac:dyDescent="0.2">
      <c r="A606" s="60"/>
      <c r="B606" s="57"/>
      <c r="C606" s="13" t="s">
        <v>54</v>
      </c>
      <c r="D606" s="54">
        <v>207.3</v>
      </c>
      <c r="E606" s="52">
        <v>41.4</v>
      </c>
      <c r="F606" s="52" t="s">
        <v>568</v>
      </c>
      <c r="G606" s="52">
        <v>41.4</v>
      </c>
    </row>
    <row r="607" spans="1:7" ht="36" x14ac:dyDescent="0.2">
      <c r="A607" s="60"/>
      <c r="B607" s="57"/>
      <c r="C607" s="15" t="s">
        <v>567</v>
      </c>
      <c r="D607" s="55"/>
      <c r="E607" s="53"/>
      <c r="F607" s="53"/>
      <c r="G607" s="53"/>
    </row>
    <row r="608" spans="1:7" x14ac:dyDescent="0.2">
      <c r="A608" s="60"/>
      <c r="B608" s="57"/>
      <c r="C608" s="13" t="s">
        <v>108</v>
      </c>
      <c r="D608" s="54">
        <v>783.8</v>
      </c>
      <c r="E608" s="52">
        <v>409.1</v>
      </c>
      <c r="F608" s="52" t="s">
        <v>570</v>
      </c>
      <c r="G608" s="52">
        <v>409.1</v>
      </c>
    </row>
    <row r="609" spans="1:7" ht="60" x14ac:dyDescent="0.2">
      <c r="A609" s="60"/>
      <c r="B609" s="57"/>
      <c r="C609" s="15" t="s">
        <v>569</v>
      </c>
      <c r="D609" s="55"/>
      <c r="E609" s="53"/>
      <c r="F609" s="53"/>
      <c r="G609" s="53"/>
    </row>
    <row r="610" spans="1:7" x14ac:dyDescent="0.2">
      <c r="A610" s="60"/>
      <c r="B610" s="57"/>
      <c r="C610" s="13" t="s">
        <v>110</v>
      </c>
      <c r="D610" s="54">
        <v>145.19999999999999</v>
      </c>
      <c r="E610" s="52">
        <v>6.8</v>
      </c>
      <c r="F610" s="52" t="s">
        <v>572</v>
      </c>
      <c r="G610" s="52">
        <v>6.8</v>
      </c>
    </row>
    <row r="611" spans="1:7" ht="48" x14ac:dyDescent="0.2">
      <c r="A611" s="60"/>
      <c r="B611" s="57"/>
      <c r="C611" s="15" t="s">
        <v>571</v>
      </c>
      <c r="D611" s="55"/>
      <c r="E611" s="53"/>
      <c r="F611" s="53"/>
      <c r="G611" s="53"/>
    </row>
    <row r="612" spans="1:7" x14ac:dyDescent="0.2">
      <c r="A612" s="60"/>
      <c r="B612" s="57"/>
      <c r="C612" s="13" t="s">
        <v>112</v>
      </c>
      <c r="D612" s="76">
        <v>0</v>
      </c>
      <c r="E612" s="52">
        <v>0</v>
      </c>
      <c r="F612" s="52" t="s">
        <v>67</v>
      </c>
      <c r="G612" s="52">
        <v>0</v>
      </c>
    </row>
    <row r="613" spans="1:7" ht="48" x14ac:dyDescent="0.2">
      <c r="A613" s="60"/>
      <c r="B613" s="57"/>
      <c r="C613" s="15" t="s">
        <v>573</v>
      </c>
      <c r="D613" s="77"/>
      <c r="E613" s="53"/>
      <c r="F613" s="53"/>
      <c r="G613" s="53"/>
    </row>
    <row r="614" spans="1:7" x14ac:dyDescent="0.2">
      <c r="A614" s="60"/>
      <c r="B614" s="57"/>
      <c r="C614" s="13" t="s">
        <v>114</v>
      </c>
      <c r="D614" s="54">
        <v>66</v>
      </c>
      <c r="E614" s="52">
        <v>25</v>
      </c>
      <c r="F614" s="52" t="s">
        <v>575</v>
      </c>
      <c r="G614" s="52">
        <v>25</v>
      </c>
    </row>
    <row r="615" spans="1:7" ht="36" x14ac:dyDescent="0.2">
      <c r="A615" s="60"/>
      <c r="B615" s="57"/>
      <c r="C615" s="15" t="s">
        <v>574</v>
      </c>
      <c r="D615" s="55"/>
      <c r="E615" s="53"/>
      <c r="F615" s="53"/>
      <c r="G615" s="53"/>
    </row>
    <row r="616" spans="1:7" x14ac:dyDescent="0.2">
      <c r="A616" s="60"/>
      <c r="B616" s="57"/>
      <c r="C616" s="13" t="s">
        <v>116</v>
      </c>
      <c r="D616" s="76">
        <v>0</v>
      </c>
      <c r="E616" s="52">
        <v>0</v>
      </c>
      <c r="F616" s="52" t="s">
        <v>67</v>
      </c>
      <c r="G616" s="52">
        <v>0</v>
      </c>
    </row>
    <row r="617" spans="1:7" ht="36" x14ac:dyDescent="0.2">
      <c r="A617" s="60"/>
      <c r="B617" s="57"/>
      <c r="C617" s="15" t="s">
        <v>576</v>
      </c>
      <c r="D617" s="77"/>
      <c r="E617" s="53"/>
      <c r="F617" s="53"/>
      <c r="G617" s="53"/>
    </row>
    <row r="618" spans="1:7" x14ac:dyDescent="0.2">
      <c r="A618" s="60"/>
      <c r="B618" s="57"/>
      <c r="C618" s="13" t="s">
        <v>118</v>
      </c>
      <c r="D618" s="54">
        <v>252.9</v>
      </c>
      <c r="E618" s="52">
        <v>92.81</v>
      </c>
      <c r="F618" s="52" t="s">
        <v>578</v>
      </c>
      <c r="G618" s="52">
        <v>92.81</v>
      </c>
    </row>
    <row r="619" spans="1:7" ht="36" x14ac:dyDescent="0.2">
      <c r="A619" s="60"/>
      <c r="B619" s="57"/>
      <c r="C619" s="15" t="s">
        <v>577</v>
      </c>
      <c r="D619" s="55"/>
      <c r="E619" s="53"/>
      <c r="F619" s="53"/>
      <c r="G619" s="53"/>
    </row>
    <row r="620" spans="1:7" x14ac:dyDescent="0.2">
      <c r="A620" s="60"/>
      <c r="B620" s="57"/>
      <c r="C620" s="13" t="s">
        <v>120</v>
      </c>
      <c r="D620" s="76">
        <v>40.799999999999997</v>
      </c>
      <c r="E620" s="52">
        <v>10.199999999999999</v>
      </c>
      <c r="F620" s="52" t="s">
        <v>580</v>
      </c>
      <c r="G620" s="52">
        <v>10.199999999999999</v>
      </c>
    </row>
    <row r="621" spans="1:7" ht="36" x14ac:dyDescent="0.2">
      <c r="A621" s="60"/>
      <c r="B621" s="57"/>
      <c r="C621" s="15" t="s">
        <v>579</v>
      </c>
      <c r="D621" s="77"/>
      <c r="E621" s="53"/>
      <c r="F621" s="53"/>
      <c r="G621" s="53"/>
    </row>
    <row r="622" spans="1:7" x14ac:dyDescent="0.2">
      <c r="A622" s="60"/>
      <c r="B622" s="57"/>
      <c r="C622" s="13" t="s">
        <v>122</v>
      </c>
      <c r="D622" s="54">
        <v>0</v>
      </c>
      <c r="E622" s="52">
        <v>0</v>
      </c>
      <c r="F622" s="52" t="s">
        <v>67</v>
      </c>
      <c r="G622" s="52">
        <v>0</v>
      </c>
    </row>
    <row r="623" spans="1:7" ht="24" x14ac:dyDescent="0.2">
      <c r="A623" s="60"/>
      <c r="B623" s="57"/>
      <c r="C623" s="15" t="s">
        <v>581</v>
      </c>
      <c r="D623" s="55"/>
      <c r="E623" s="53"/>
      <c r="F623" s="53"/>
      <c r="G623" s="53"/>
    </row>
    <row r="624" spans="1:7" x14ac:dyDescent="0.2">
      <c r="A624" s="60"/>
      <c r="B624" s="57"/>
      <c r="C624" s="13" t="s">
        <v>124</v>
      </c>
      <c r="D624" s="76">
        <v>0</v>
      </c>
      <c r="E624" s="52">
        <v>0</v>
      </c>
      <c r="F624" s="52" t="s">
        <v>67</v>
      </c>
      <c r="G624" s="52">
        <v>0</v>
      </c>
    </row>
    <row r="625" spans="1:7" ht="36" x14ac:dyDescent="0.2">
      <c r="A625" s="60"/>
      <c r="B625" s="57"/>
      <c r="C625" s="15" t="s">
        <v>582</v>
      </c>
      <c r="D625" s="77"/>
      <c r="E625" s="53"/>
      <c r="F625" s="53"/>
      <c r="G625" s="53"/>
    </row>
    <row r="626" spans="1:7" x14ac:dyDescent="0.2">
      <c r="A626" s="60"/>
      <c r="B626" s="57"/>
      <c r="C626" s="13" t="s">
        <v>126</v>
      </c>
      <c r="D626" s="54">
        <v>140.19999999999999</v>
      </c>
      <c r="E626" s="52">
        <v>138.5</v>
      </c>
      <c r="F626" s="52" t="s">
        <v>584</v>
      </c>
      <c r="G626" s="52">
        <v>138.5</v>
      </c>
    </row>
    <row r="627" spans="1:7" ht="48" x14ac:dyDescent="0.2">
      <c r="A627" s="60"/>
      <c r="B627" s="57"/>
      <c r="C627" s="15" t="s">
        <v>583</v>
      </c>
      <c r="D627" s="55"/>
      <c r="E627" s="53"/>
      <c r="F627" s="53"/>
      <c r="G627" s="53"/>
    </row>
    <row r="628" spans="1:7" x14ac:dyDescent="0.2">
      <c r="A628" s="60"/>
      <c r="B628" s="57"/>
      <c r="C628" s="13" t="s">
        <v>128</v>
      </c>
      <c r="D628" s="76">
        <v>104.8</v>
      </c>
      <c r="E628" s="52">
        <v>0</v>
      </c>
      <c r="F628" s="52" t="s">
        <v>586</v>
      </c>
      <c r="G628" s="52">
        <v>0</v>
      </c>
    </row>
    <row r="629" spans="1:7" ht="36" x14ac:dyDescent="0.2">
      <c r="A629" s="60"/>
      <c r="B629" s="57"/>
      <c r="C629" s="15" t="s">
        <v>585</v>
      </c>
      <c r="D629" s="77"/>
      <c r="E629" s="53"/>
      <c r="F629" s="53"/>
      <c r="G629" s="53"/>
    </row>
    <row r="630" spans="1:7" x14ac:dyDescent="0.2">
      <c r="A630" s="60"/>
      <c r="B630" s="57"/>
      <c r="C630" s="13" t="s">
        <v>130</v>
      </c>
      <c r="D630" s="54">
        <v>534.79999999999995</v>
      </c>
      <c r="E630" s="52">
        <v>194.4</v>
      </c>
      <c r="F630" s="52" t="s">
        <v>588</v>
      </c>
      <c r="G630" s="52">
        <v>194.4</v>
      </c>
    </row>
    <row r="631" spans="1:7" ht="48" x14ac:dyDescent="0.2">
      <c r="A631" s="60"/>
      <c r="B631" s="57"/>
      <c r="C631" s="15" t="s">
        <v>587</v>
      </c>
      <c r="D631" s="55"/>
      <c r="E631" s="53"/>
      <c r="F631" s="53"/>
      <c r="G631" s="53"/>
    </row>
    <row r="632" spans="1:7" x14ac:dyDescent="0.2">
      <c r="A632" s="60"/>
      <c r="B632" s="57"/>
      <c r="C632" s="13" t="s">
        <v>132</v>
      </c>
      <c r="D632" s="76">
        <v>114</v>
      </c>
      <c r="E632" s="52">
        <v>47.5</v>
      </c>
      <c r="F632" s="52" t="s">
        <v>590</v>
      </c>
      <c r="G632" s="52">
        <v>47.5</v>
      </c>
    </row>
    <row r="633" spans="1:7" ht="48" x14ac:dyDescent="0.2">
      <c r="A633" s="60"/>
      <c r="B633" s="57"/>
      <c r="C633" s="15" t="s">
        <v>589</v>
      </c>
      <c r="D633" s="77"/>
      <c r="E633" s="53"/>
      <c r="F633" s="53"/>
      <c r="G633" s="53"/>
    </row>
    <row r="634" spans="1:7" x14ac:dyDescent="0.2">
      <c r="A634" s="60"/>
      <c r="B634" s="57"/>
      <c r="C634" s="13" t="s">
        <v>166</v>
      </c>
      <c r="D634" s="54">
        <v>938.4</v>
      </c>
      <c r="E634" s="52">
        <v>362.25</v>
      </c>
      <c r="F634" s="52" t="s">
        <v>592</v>
      </c>
      <c r="G634" s="52">
        <v>362.25</v>
      </c>
    </row>
    <row r="635" spans="1:7" ht="48" x14ac:dyDescent="0.2">
      <c r="A635" s="60"/>
      <c r="B635" s="57"/>
      <c r="C635" s="15" t="s">
        <v>591</v>
      </c>
      <c r="D635" s="55"/>
      <c r="E635" s="53"/>
      <c r="F635" s="53"/>
      <c r="G635" s="53"/>
    </row>
    <row r="636" spans="1:7" x14ac:dyDescent="0.2">
      <c r="A636" s="60"/>
      <c r="B636" s="57"/>
      <c r="C636" s="13" t="s">
        <v>169</v>
      </c>
      <c r="D636" s="76">
        <v>41.4</v>
      </c>
      <c r="E636" s="52">
        <v>17.25</v>
      </c>
      <c r="F636" s="52" t="s">
        <v>594</v>
      </c>
      <c r="G636" s="52">
        <v>17.25</v>
      </c>
    </row>
    <row r="637" spans="1:7" ht="48" x14ac:dyDescent="0.2">
      <c r="A637" s="60"/>
      <c r="B637" s="57"/>
      <c r="C637" s="15" t="s">
        <v>593</v>
      </c>
      <c r="D637" s="77"/>
      <c r="E637" s="53"/>
      <c r="F637" s="53"/>
      <c r="G637" s="53"/>
    </row>
    <row r="638" spans="1:7" x14ac:dyDescent="0.2">
      <c r="A638" s="60"/>
      <c r="B638" s="57"/>
      <c r="C638" s="13" t="s">
        <v>171</v>
      </c>
      <c r="D638" s="54">
        <v>124.2</v>
      </c>
      <c r="E638" s="52">
        <v>34.5</v>
      </c>
      <c r="F638" s="52" t="s">
        <v>596</v>
      </c>
      <c r="G638" s="52">
        <v>34.5</v>
      </c>
    </row>
    <row r="639" spans="1:7" ht="60" x14ac:dyDescent="0.2">
      <c r="A639" s="60"/>
      <c r="B639" s="57"/>
      <c r="C639" s="15" t="s">
        <v>595</v>
      </c>
      <c r="D639" s="55"/>
      <c r="E639" s="53"/>
      <c r="F639" s="53"/>
      <c r="G639" s="53"/>
    </row>
    <row r="640" spans="1:7" x14ac:dyDescent="0.2">
      <c r="A640" s="60"/>
      <c r="B640" s="57"/>
      <c r="C640" s="13" t="s">
        <v>213</v>
      </c>
      <c r="D640" s="76">
        <v>55.2</v>
      </c>
      <c r="E640" s="52">
        <v>23</v>
      </c>
      <c r="F640" s="52" t="s">
        <v>590</v>
      </c>
      <c r="G640" s="52">
        <v>23</v>
      </c>
    </row>
    <row r="641" spans="1:7" ht="36" x14ac:dyDescent="0.2">
      <c r="A641" s="60"/>
      <c r="B641" s="57"/>
      <c r="C641" s="15" t="s">
        <v>597</v>
      </c>
      <c r="D641" s="77"/>
      <c r="E641" s="53"/>
      <c r="F641" s="53"/>
      <c r="G641" s="53"/>
    </row>
    <row r="642" spans="1:7" x14ac:dyDescent="0.2">
      <c r="A642" s="60"/>
      <c r="B642" s="57"/>
      <c r="C642" s="13" t="s">
        <v>215</v>
      </c>
      <c r="D642" s="54">
        <v>409.2</v>
      </c>
      <c r="E642" s="52">
        <v>33.22</v>
      </c>
      <c r="F642" s="52" t="s">
        <v>599</v>
      </c>
      <c r="G642" s="52">
        <v>33.22</v>
      </c>
    </row>
    <row r="643" spans="1:7" ht="60" x14ac:dyDescent="0.2">
      <c r="A643" s="60"/>
      <c r="B643" s="57"/>
      <c r="C643" s="15" t="s">
        <v>598</v>
      </c>
      <c r="D643" s="55"/>
      <c r="E643" s="53"/>
      <c r="F643" s="53"/>
      <c r="G643" s="53"/>
    </row>
    <row r="644" spans="1:7" x14ac:dyDescent="0.2">
      <c r="A644" s="60"/>
      <c r="B644" s="57"/>
      <c r="C644" s="13" t="s">
        <v>218</v>
      </c>
      <c r="D644" s="76">
        <v>871.2</v>
      </c>
      <c r="E644" s="52">
        <v>83.6</v>
      </c>
      <c r="F644" s="52" t="s">
        <v>601</v>
      </c>
      <c r="G644" s="52">
        <v>83.6</v>
      </c>
    </row>
    <row r="645" spans="1:7" ht="60" x14ac:dyDescent="0.2">
      <c r="A645" s="60"/>
      <c r="B645" s="57"/>
      <c r="C645" s="15" t="s">
        <v>600</v>
      </c>
      <c r="D645" s="77"/>
      <c r="E645" s="53"/>
      <c r="F645" s="53"/>
      <c r="G645" s="53"/>
    </row>
    <row r="646" spans="1:7" x14ac:dyDescent="0.2">
      <c r="A646" s="60"/>
      <c r="B646" s="57"/>
      <c r="C646" s="13" t="s">
        <v>221</v>
      </c>
      <c r="D646" s="54">
        <v>13.2</v>
      </c>
      <c r="E646" s="52">
        <v>3.3</v>
      </c>
      <c r="F646" s="52" t="s">
        <v>603</v>
      </c>
      <c r="G646" s="52">
        <v>3.3</v>
      </c>
    </row>
    <row r="647" spans="1:7" ht="60" x14ac:dyDescent="0.2">
      <c r="A647" s="60"/>
      <c r="B647" s="57"/>
      <c r="C647" s="15" t="s">
        <v>602</v>
      </c>
      <c r="D647" s="55"/>
      <c r="E647" s="53"/>
      <c r="F647" s="53"/>
      <c r="G647" s="53"/>
    </row>
    <row r="648" spans="1:7" x14ac:dyDescent="0.2">
      <c r="A648" s="60"/>
      <c r="B648" s="57"/>
      <c r="C648" s="13" t="s">
        <v>604</v>
      </c>
      <c r="D648" s="76">
        <v>118.8</v>
      </c>
      <c r="E648" s="52">
        <v>6.6</v>
      </c>
      <c r="F648" s="52" t="s">
        <v>606</v>
      </c>
      <c r="G648" s="52">
        <v>6.6</v>
      </c>
    </row>
    <row r="649" spans="1:7" ht="72" x14ac:dyDescent="0.2">
      <c r="A649" s="60"/>
      <c r="B649" s="57"/>
      <c r="C649" s="15" t="s">
        <v>605</v>
      </c>
      <c r="D649" s="77"/>
      <c r="E649" s="53"/>
      <c r="F649" s="53"/>
      <c r="G649" s="53"/>
    </row>
    <row r="650" spans="1:7" x14ac:dyDescent="0.2">
      <c r="A650" s="60"/>
      <c r="B650" s="57"/>
      <c r="C650" s="13" t="s">
        <v>607</v>
      </c>
      <c r="D650" s="54">
        <v>112</v>
      </c>
      <c r="E650" s="52">
        <v>0</v>
      </c>
      <c r="F650" s="52" t="s">
        <v>586</v>
      </c>
      <c r="G650" s="52">
        <v>0</v>
      </c>
    </row>
    <row r="651" spans="1:7" ht="60" x14ac:dyDescent="0.2">
      <c r="A651" s="60"/>
      <c r="B651" s="57"/>
      <c r="C651" s="15" t="s">
        <v>608</v>
      </c>
      <c r="D651" s="55"/>
      <c r="E651" s="53"/>
      <c r="F651" s="53"/>
      <c r="G651" s="53"/>
    </row>
    <row r="652" spans="1:7" x14ac:dyDescent="0.2">
      <c r="A652" s="60"/>
      <c r="B652" s="57"/>
      <c r="C652" s="13" t="s">
        <v>609</v>
      </c>
      <c r="D652" s="76">
        <v>108</v>
      </c>
      <c r="E652" s="52">
        <v>47.5</v>
      </c>
      <c r="F652" s="52" t="s">
        <v>611</v>
      </c>
      <c r="G652" s="52">
        <v>47.5</v>
      </c>
    </row>
    <row r="653" spans="1:7" ht="60" x14ac:dyDescent="0.2">
      <c r="A653" s="60"/>
      <c r="B653" s="57"/>
      <c r="C653" s="15" t="s">
        <v>610</v>
      </c>
      <c r="D653" s="77"/>
      <c r="E653" s="53"/>
      <c r="F653" s="53"/>
      <c r="G653" s="53"/>
    </row>
    <row r="654" spans="1:7" x14ac:dyDescent="0.2">
      <c r="A654" s="60"/>
      <c r="B654" s="57"/>
      <c r="C654" s="13" t="s">
        <v>612</v>
      </c>
      <c r="D654" s="54">
        <v>48</v>
      </c>
      <c r="E654" s="52">
        <v>0</v>
      </c>
      <c r="F654" s="52" t="s">
        <v>614</v>
      </c>
      <c r="G654" s="52">
        <v>0</v>
      </c>
    </row>
    <row r="655" spans="1:7" ht="60" x14ac:dyDescent="0.2">
      <c r="A655" s="60"/>
      <c r="B655" s="57"/>
      <c r="C655" s="15" t="s">
        <v>613</v>
      </c>
      <c r="D655" s="55"/>
      <c r="E655" s="53"/>
      <c r="F655" s="53"/>
      <c r="G655" s="53"/>
    </row>
    <row r="656" spans="1:7" x14ac:dyDescent="0.2">
      <c r="A656" s="60"/>
      <c r="B656" s="57"/>
      <c r="C656" s="13" t="s">
        <v>615</v>
      </c>
      <c r="D656" s="76">
        <v>24</v>
      </c>
      <c r="E656" s="52">
        <v>0</v>
      </c>
      <c r="F656" s="52" t="s">
        <v>614</v>
      </c>
      <c r="G656" s="52">
        <v>0</v>
      </c>
    </row>
    <row r="657" spans="1:7" ht="72" x14ac:dyDescent="0.2">
      <c r="A657" s="60"/>
      <c r="B657" s="57"/>
      <c r="C657" s="15" t="s">
        <v>616</v>
      </c>
      <c r="D657" s="77"/>
      <c r="E657" s="53"/>
      <c r="F657" s="53"/>
      <c r="G657" s="53"/>
    </row>
    <row r="658" spans="1:7" x14ac:dyDescent="0.2">
      <c r="A658" s="60"/>
      <c r="B658" s="57"/>
      <c r="C658" s="13" t="s">
        <v>617</v>
      </c>
      <c r="D658" s="76">
        <v>32</v>
      </c>
      <c r="E658" s="52">
        <v>10</v>
      </c>
      <c r="F658" s="52" t="s">
        <v>619</v>
      </c>
      <c r="G658" s="52">
        <v>10</v>
      </c>
    </row>
    <row r="659" spans="1:7" ht="36" x14ac:dyDescent="0.2">
      <c r="A659" s="60"/>
      <c r="B659" s="57"/>
      <c r="C659" s="15" t="s">
        <v>618</v>
      </c>
      <c r="D659" s="77"/>
      <c r="E659" s="53"/>
      <c r="F659" s="53"/>
      <c r="G659" s="53"/>
    </row>
    <row r="660" spans="1:7" x14ac:dyDescent="0.2">
      <c r="A660" s="60"/>
      <c r="B660" s="57"/>
      <c r="C660" s="13" t="s">
        <v>620</v>
      </c>
      <c r="D660" s="54">
        <v>141</v>
      </c>
      <c r="E660" s="52">
        <v>0</v>
      </c>
      <c r="F660" s="52" t="s">
        <v>586</v>
      </c>
      <c r="G660" s="52">
        <v>0</v>
      </c>
    </row>
    <row r="661" spans="1:7" ht="24" x14ac:dyDescent="0.2">
      <c r="A661" s="60"/>
      <c r="B661" s="57"/>
      <c r="C661" s="15" t="s">
        <v>621</v>
      </c>
      <c r="D661" s="55"/>
      <c r="E661" s="53"/>
      <c r="F661" s="53"/>
      <c r="G661" s="53"/>
    </row>
    <row r="662" spans="1:7" x14ac:dyDescent="0.2">
      <c r="A662" s="60"/>
      <c r="B662" s="57"/>
      <c r="C662" s="13" t="s">
        <v>622</v>
      </c>
      <c r="D662" s="76">
        <v>18</v>
      </c>
      <c r="E662" s="52">
        <v>0</v>
      </c>
      <c r="F662" s="52" t="s">
        <v>586</v>
      </c>
      <c r="G662" s="52">
        <v>0</v>
      </c>
    </row>
    <row r="663" spans="1:7" ht="24" x14ac:dyDescent="0.2">
      <c r="A663" s="60"/>
      <c r="B663" s="57"/>
      <c r="C663" s="15" t="s">
        <v>623</v>
      </c>
      <c r="D663" s="77"/>
      <c r="E663" s="53"/>
      <c r="F663" s="53"/>
      <c r="G663" s="53"/>
    </row>
    <row r="664" spans="1:7" x14ac:dyDescent="0.2">
      <c r="A664" s="60"/>
      <c r="B664" s="57"/>
      <c r="C664" s="13" t="s">
        <v>624</v>
      </c>
      <c r="D664" s="54">
        <v>21</v>
      </c>
      <c r="E664" s="52">
        <v>0</v>
      </c>
      <c r="F664" s="52" t="s">
        <v>586</v>
      </c>
      <c r="G664" s="52">
        <v>0</v>
      </c>
    </row>
    <row r="665" spans="1:7" ht="36" x14ac:dyDescent="0.2">
      <c r="A665" s="60"/>
      <c r="B665" s="57"/>
      <c r="C665" s="15" t="s">
        <v>625</v>
      </c>
      <c r="D665" s="55"/>
      <c r="E665" s="53"/>
      <c r="F665" s="53"/>
      <c r="G665" s="53"/>
    </row>
    <row r="666" spans="1:7" x14ac:dyDescent="0.2">
      <c r="A666" s="60"/>
      <c r="B666" s="57"/>
      <c r="C666" s="13" t="s">
        <v>626</v>
      </c>
      <c r="D666" s="76">
        <v>250</v>
      </c>
      <c r="E666" s="52">
        <v>35.630000000000003</v>
      </c>
      <c r="F666" s="52" t="s">
        <v>628</v>
      </c>
      <c r="G666" s="52">
        <v>35.630000000000003</v>
      </c>
    </row>
    <row r="667" spans="1:7" x14ac:dyDescent="0.2">
      <c r="A667" s="60"/>
      <c r="B667" s="57"/>
      <c r="C667" s="15" t="s">
        <v>627</v>
      </c>
      <c r="D667" s="77"/>
      <c r="E667" s="53"/>
      <c r="F667" s="53"/>
      <c r="G667" s="53"/>
    </row>
    <row r="668" spans="1:7" x14ac:dyDescent="0.2">
      <c r="A668" s="60"/>
      <c r="B668" s="57"/>
      <c r="C668" s="13" t="s">
        <v>629</v>
      </c>
      <c r="D668" s="54">
        <v>120</v>
      </c>
      <c r="E668" s="52">
        <v>25</v>
      </c>
      <c r="F668" s="52" t="s">
        <v>631</v>
      </c>
      <c r="G668" s="52">
        <v>25</v>
      </c>
    </row>
    <row r="669" spans="1:7" x14ac:dyDescent="0.2">
      <c r="A669" s="60"/>
      <c r="B669" s="57"/>
      <c r="C669" s="15" t="s">
        <v>630</v>
      </c>
      <c r="D669" s="55"/>
      <c r="E669" s="53"/>
      <c r="F669" s="53"/>
      <c r="G669" s="53"/>
    </row>
    <row r="670" spans="1:7" x14ac:dyDescent="0.2">
      <c r="A670" s="60"/>
      <c r="B670" s="57"/>
      <c r="C670" s="13" t="s">
        <v>632</v>
      </c>
      <c r="D670" s="76">
        <v>800</v>
      </c>
      <c r="E670" s="52">
        <v>0</v>
      </c>
      <c r="F670" s="52" t="s">
        <v>586</v>
      </c>
      <c r="G670" s="52">
        <v>0</v>
      </c>
    </row>
    <row r="671" spans="1:7" ht="36" x14ac:dyDescent="0.2">
      <c r="A671" s="60"/>
      <c r="B671" s="57"/>
      <c r="C671" s="15" t="s">
        <v>633</v>
      </c>
      <c r="D671" s="77"/>
      <c r="E671" s="53"/>
      <c r="F671" s="53"/>
      <c r="G671" s="53"/>
    </row>
    <row r="672" spans="1:7" x14ac:dyDescent="0.2">
      <c r="A672" s="60"/>
      <c r="B672" s="57"/>
      <c r="C672" s="13" t="s">
        <v>634</v>
      </c>
      <c r="D672" s="76">
        <v>1200</v>
      </c>
      <c r="E672" s="52">
        <v>0</v>
      </c>
      <c r="F672" s="52" t="s">
        <v>586</v>
      </c>
      <c r="G672" s="52">
        <v>0</v>
      </c>
    </row>
    <row r="673" spans="1:7" ht="24" x14ac:dyDescent="0.2">
      <c r="A673" s="60"/>
      <c r="B673" s="57"/>
      <c r="C673" s="15" t="s">
        <v>635</v>
      </c>
      <c r="D673" s="77"/>
      <c r="E673" s="53"/>
      <c r="F673" s="53"/>
      <c r="G673" s="53"/>
    </row>
    <row r="674" spans="1:7" x14ac:dyDescent="0.2">
      <c r="A674" s="60"/>
      <c r="B674" s="57"/>
      <c r="C674" s="13" t="s">
        <v>636</v>
      </c>
      <c r="D674" s="76">
        <v>0</v>
      </c>
      <c r="E674" s="52">
        <v>0</v>
      </c>
      <c r="F674" s="52" t="s">
        <v>67</v>
      </c>
      <c r="G674" s="52">
        <v>0</v>
      </c>
    </row>
    <row r="675" spans="1:7" ht="36" x14ac:dyDescent="0.2">
      <c r="A675" s="60"/>
      <c r="B675" s="57"/>
      <c r="C675" s="15" t="s">
        <v>637</v>
      </c>
      <c r="D675" s="77"/>
      <c r="E675" s="53"/>
      <c r="F675" s="53"/>
      <c r="G675" s="53"/>
    </row>
    <row r="676" spans="1:7" x14ac:dyDescent="0.2">
      <c r="A676" s="60"/>
      <c r="B676" s="57"/>
      <c r="C676" s="13" t="s">
        <v>638</v>
      </c>
      <c r="D676" s="76">
        <v>197.6</v>
      </c>
      <c r="E676" s="52">
        <v>0</v>
      </c>
      <c r="F676" s="52" t="s">
        <v>586</v>
      </c>
      <c r="G676" s="52">
        <v>0</v>
      </c>
    </row>
    <row r="677" spans="1:7" ht="24" x14ac:dyDescent="0.2">
      <c r="A677" s="60"/>
      <c r="B677" s="57"/>
      <c r="C677" s="15" t="s">
        <v>639</v>
      </c>
      <c r="D677" s="77"/>
      <c r="E677" s="53"/>
      <c r="F677" s="53"/>
      <c r="G677" s="53"/>
    </row>
    <row r="678" spans="1:7" x14ac:dyDescent="0.2">
      <c r="A678" s="60"/>
      <c r="B678" s="57"/>
      <c r="C678" s="13" t="s">
        <v>640</v>
      </c>
      <c r="D678" s="76">
        <v>92.4</v>
      </c>
      <c r="E678" s="52">
        <v>0</v>
      </c>
      <c r="F678" s="52" t="s">
        <v>586</v>
      </c>
      <c r="G678" s="52">
        <v>0</v>
      </c>
    </row>
    <row r="679" spans="1:7" ht="24" x14ac:dyDescent="0.2">
      <c r="A679" s="60"/>
      <c r="B679" s="57"/>
      <c r="C679" s="15" t="s">
        <v>641</v>
      </c>
      <c r="D679" s="77"/>
      <c r="E679" s="53"/>
      <c r="F679" s="53"/>
      <c r="G679" s="53"/>
    </row>
    <row r="680" spans="1:7" x14ac:dyDescent="0.2">
      <c r="A680" s="60"/>
      <c r="B680" s="57"/>
      <c r="C680" s="13" t="s">
        <v>642</v>
      </c>
      <c r="D680" s="76">
        <v>338.52</v>
      </c>
      <c r="E680" s="52">
        <v>0</v>
      </c>
      <c r="F680" s="52" t="s">
        <v>586</v>
      </c>
      <c r="G680" s="52">
        <v>0</v>
      </c>
    </row>
    <row r="681" spans="1:7" ht="24" x14ac:dyDescent="0.2">
      <c r="A681" s="60"/>
      <c r="B681" s="57"/>
      <c r="C681" s="15" t="s">
        <v>643</v>
      </c>
      <c r="D681" s="77"/>
      <c r="E681" s="53"/>
      <c r="F681" s="53"/>
      <c r="G681" s="53"/>
    </row>
    <row r="682" spans="1:7" x14ac:dyDescent="0.2">
      <c r="A682" s="60"/>
      <c r="B682" s="57"/>
      <c r="C682" s="13" t="s">
        <v>644</v>
      </c>
      <c r="D682" s="76">
        <v>37.200000000000003</v>
      </c>
      <c r="E682" s="52">
        <v>0</v>
      </c>
      <c r="F682" s="52" t="s">
        <v>586</v>
      </c>
      <c r="G682" s="52">
        <v>0</v>
      </c>
    </row>
    <row r="683" spans="1:7" ht="24" x14ac:dyDescent="0.2">
      <c r="A683" s="60"/>
      <c r="B683" s="57"/>
      <c r="C683" s="15" t="s">
        <v>645</v>
      </c>
      <c r="D683" s="77"/>
      <c r="E683" s="53"/>
      <c r="F683" s="53"/>
      <c r="G683" s="53"/>
    </row>
    <row r="684" spans="1:7" x14ac:dyDescent="0.2">
      <c r="A684" s="60"/>
      <c r="B684" s="57"/>
      <c r="C684" s="13" t="s">
        <v>646</v>
      </c>
      <c r="D684" s="76">
        <v>20</v>
      </c>
      <c r="E684" s="52">
        <v>0</v>
      </c>
      <c r="F684" s="52" t="s">
        <v>586</v>
      </c>
      <c r="G684" s="52">
        <v>0</v>
      </c>
    </row>
    <row r="685" spans="1:7" ht="36" x14ac:dyDescent="0.2">
      <c r="A685" s="60"/>
      <c r="B685" s="57"/>
      <c r="C685" s="15" t="s">
        <v>647</v>
      </c>
      <c r="D685" s="77"/>
      <c r="E685" s="53"/>
      <c r="F685" s="53"/>
      <c r="G685" s="53"/>
    </row>
    <row r="686" spans="1:7" x14ac:dyDescent="0.2">
      <c r="A686" s="60"/>
      <c r="B686" s="57"/>
      <c r="C686" s="13" t="s">
        <v>648</v>
      </c>
      <c r="D686" s="76">
        <v>12</v>
      </c>
      <c r="E686" s="52">
        <v>0</v>
      </c>
      <c r="F686" s="52" t="s">
        <v>586</v>
      </c>
      <c r="G686" s="52">
        <v>0</v>
      </c>
    </row>
    <row r="687" spans="1:7" ht="36" x14ac:dyDescent="0.2">
      <c r="A687" s="60"/>
      <c r="B687" s="57"/>
      <c r="C687" s="15" t="s">
        <v>649</v>
      </c>
      <c r="D687" s="77"/>
      <c r="E687" s="53"/>
      <c r="F687" s="53"/>
      <c r="G687" s="53"/>
    </row>
    <row r="688" spans="1:7" x14ac:dyDescent="0.2">
      <c r="A688" s="60"/>
      <c r="B688" s="57"/>
      <c r="C688" s="13" t="s">
        <v>650</v>
      </c>
      <c r="D688" s="76">
        <v>0</v>
      </c>
      <c r="E688" s="52">
        <v>0</v>
      </c>
      <c r="F688" s="52" t="s">
        <v>67</v>
      </c>
      <c r="G688" s="52">
        <v>0</v>
      </c>
    </row>
    <row r="689" spans="1:7" ht="24" x14ac:dyDescent="0.2">
      <c r="A689" s="60"/>
      <c r="B689" s="57"/>
      <c r="C689" s="15" t="s">
        <v>651</v>
      </c>
      <c r="D689" s="77"/>
      <c r="E689" s="53"/>
      <c r="F689" s="53"/>
      <c r="G689" s="53"/>
    </row>
    <row r="690" spans="1:7" x14ac:dyDescent="0.2">
      <c r="A690" s="60"/>
      <c r="B690" s="57"/>
      <c r="C690" s="13" t="s">
        <v>652</v>
      </c>
      <c r="D690" s="54">
        <v>0</v>
      </c>
      <c r="E690" s="52">
        <v>0</v>
      </c>
      <c r="F690" s="52" t="s">
        <v>67</v>
      </c>
      <c r="G690" s="52">
        <v>0</v>
      </c>
    </row>
    <row r="691" spans="1:7" ht="24" x14ac:dyDescent="0.2">
      <c r="A691" s="60"/>
      <c r="B691" s="57"/>
      <c r="C691" s="15" t="s">
        <v>653</v>
      </c>
      <c r="D691" s="55"/>
      <c r="E691" s="53"/>
      <c r="F691" s="53"/>
      <c r="G691" s="53"/>
    </row>
    <row r="692" spans="1:7" x14ac:dyDescent="0.2">
      <c r="A692" s="60"/>
      <c r="B692" s="57"/>
      <c r="C692" s="13" t="s">
        <v>654</v>
      </c>
      <c r="D692" s="76">
        <v>0</v>
      </c>
      <c r="E692" s="52">
        <v>0</v>
      </c>
      <c r="F692" s="52" t="s">
        <v>67</v>
      </c>
      <c r="G692" s="52">
        <v>0</v>
      </c>
    </row>
    <row r="693" spans="1:7" ht="24" x14ac:dyDescent="0.2">
      <c r="A693" s="60"/>
      <c r="B693" s="57"/>
      <c r="C693" s="15" t="s">
        <v>655</v>
      </c>
      <c r="D693" s="77"/>
      <c r="E693" s="53"/>
      <c r="F693" s="53"/>
      <c r="G693" s="53"/>
    </row>
    <row r="694" spans="1:7" x14ac:dyDescent="0.2">
      <c r="A694" s="60"/>
      <c r="B694" s="57"/>
      <c r="C694" s="13" t="s">
        <v>656</v>
      </c>
      <c r="D694" s="54">
        <v>0</v>
      </c>
      <c r="E694" s="52">
        <v>0</v>
      </c>
      <c r="F694" s="52" t="s">
        <v>67</v>
      </c>
      <c r="G694" s="52">
        <v>0</v>
      </c>
    </row>
    <row r="695" spans="1:7" ht="24" x14ac:dyDescent="0.2">
      <c r="A695" s="60"/>
      <c r="B695" s="57"/>
      <c r="C695" s="15" t="s">
        <v>657</v>
      </c>
      <c r="D695" s="55"/>
      <c r="E695" s="53"/>
      <c r="F695" s="53"/>
      <c r="G695" s="53"/>
    </row>
    <row r="696" spans="1:7" x14ac:dyDescent="0.2">
      <c r="A696" s="60"/>
      <c r="B696" s="57"/>
      <c r="C696" s="13" t="s">
        <v>658</v>
      </c>
      <c r="D696" s="76">
        <v>0</v>
      </c>
      <c r="E696" s="52">
        <v>0</v>
      </c>
      <c r="F696" s="52" t="s">
        <v>67</v>
      </c>
      <c r="G696" s="52">
        <v>0</v>
      </c>
    </row>
    <row r="697" spans="1:7" ht="24" x14ac:dyDescent="0.2">
      <c r="A697" s="60"/>
      <c r="B697" s="57"/>
      <c r="C697" s="15" t="s">
        <v>659</v>
      </c>
      <c r="D697" s="77"/>
      <c r="E697" s="53"/>
      <c r="F697" s="53"/>
      <c r="G697" s="53"/>
    </row>
    <row r="698" spans="1:7" x14ac:dyDescent="0.2">
      <c r="A698" s="60"/>
      <c r="B698" s="57"/>
      <c r="C698" s="13" t="s">
        <v>660</v>
      </c>
      <c r="D698" s="54">
        <v>187</v>
      </c>
      <c r="E698" s="52">
        <v>0</v>
      </c>
      <c r="F698" s="52" t="s">
        <v>586</v>
      </c>
      <c r="G698" s="52">
        <v>0</v>
      </c>
    </row>
    <row r="699" spans="1:7" ht="24" x14ac:dyDescent="0.2">
      <c r="A699" s="60"/>
      <c r="B699" s="57"/>
      <c r="C699" s="15" t="s">
        <v>661</v>
      </c>
      <c r="D699" s="55"/>
      <c r="E699" s="53"/>
      <c r="F699" s="53"/>
      <c r="G699" s="53"/>
    </row>
    <row r="700" spans="1:7" x14ac:dyDescent="0.2">
      <c r="A700" s="60"/>
      <c r="B700" s="57"/>
      <c r="C700" s="13" t="s">
        <v>662</v>
      </c>
      <c r="D700" s="76">
        <v>105</v>
      </c>
      <c r="E700" s="52">
        <v>0</v>
      </c>
      <c r="F700" s="52" t="s">
        <v>586</v>
      </c>
      <c r="G700" s="52">
        <v>0</v>
      </c>
    </row>
    <row r="701" spans="1:7" ht="24" x14ac:dyDescent="0.2">
      <c r="A701" s="60"/>
      <c r="B701" s="57"/>
      <c r="C701" s="15" t="s">
        <v>663</v>
      </c>
      <c r="D701" s="77"/>
      <c r="E701" s="53"/>
      <c r="F701" s="53"/>
      <c r="G701" s="53"/>
    </row>
    <row r="702" spans="1:7" x14ac:dyDescent="0.2">
      <c r="A702" s="60"/>
      <c r="B702" s="57"/>
      <c r="C702" s="13" t="s">
        <v>664</v>
      </c>
      <c r="D702" s="54">
        <v>20.440000000000001</v>
      </c>
      <c r="E702" s="52">
        <v>0</v>
      </c>
      <c r="F702" s="52" t="s">
        <v>586</v>
      </c>
      <c r="G702" s="52">
        <v>0</v>
      </c>
    </row>
    <row r="703" spans="1:7" ht="24" x14ac:dyDescent="0.2">
      <c r="A703" s="60"/>
      <c r="B703" s="57"/>
      <c r="C703" s="15" t="s">
        <v>665</v>
      </c>
      <c r="D703" s="55"/>
      <c r="E703" s="53"/>
      <c r="F703" s="53"/>
      <c r="G703" s="53"/>
    </row>
    <row r="704" spans="1:7" x14ac:dyDescent="0.2">
      <c r="A704" s="60"/>
      <c r="B704" s="57"/>
      <c r="C704" s="13" t="s">
        <v>666</v>
      </c>
      <c r="D704" s="76">
        <v>12</v>
      </c>
      <c r="E704" s="52">
        <v>0</v>
      </c>
      <c r="F704" s="52" t="s">
        <v>586</v>
      </c>
      <c r="G704" s="52">
        <v>0</v>
      </c>
    </row>
    <row r="705" spans="1:7" ht="36" x14ac:dyDescent="0.2">
      <c r="A705" s="60"/>
      <c r="B705" s="57"/>
      <c r="C705" s="15" t="s">
        <v>667</v>
      </c>
      <c r="D705" s="77"/>
      <c r="E705" s="53"/>
      <c r="F705" s="53"/>
      <c r="G705" s="53"/>
    </row>
    <row r="706" spans="1:7" x14ac:dyDescent="0.2">
      <c r="A706" s="60"/>
      <c r="B706" s="57"/>
      <c r="C706" s="13" t="s">
        <v>668</v>
      </c>
      <c r="D706" s="54">
        <v>55</v>
      </c>
      <c r="E706" s="52">
        <v>0</v>
      </c>
      <c r="F706" s="52" t="s">
        <v>586</v>
      </c>
      <c r="G706" s="52">
        <v>0</v>
      </c>
    </row>
    <row r="707" spans="1:7" ht="24" x14ac:dyDescent="0.2">
      <c r="A707" s="60"/>
      <c r="B707" s="57"/>
      <c r="C707" s="15" t="s">
        <v>669</v>
      </c>
      <c r="D707" s="55"/>
      <c r="E707" s="53"/>
      <c r="F707" s="53"/>
      <c r="G707" s="53"/>
    </row>
    <row r="708" spans="1:7" x14ac:dyDescent="0.2">
      <c r="A708" s="60"/>
      <c r="B708" s="57"/>
      <c r="C708" s="13" t="s">
        <v>670</v>
      </c>
      <c r="D708" s="76">
        <v>0</v>
      </c>
      <c r="E708" s="52">
        <v>0</v>
      </c>
      <c r="F708" s="52" t="s">
        <v>67</v>
      </c>
      <c r="G708" s="52">
        <v>0</v>
      </c>
    </row>
    <row r="709" spans="1:7" ht="24" x14ac:dyDescent="0.2">
      <c r="A709" s="60"/>
      <c r="B709" s="57"/>
      <c r="C709" s="15" t="s">
        <v>671</v>
      </c>
      <c r="D709" s="77"/>
      <c r="E709" s="53"/>
      <c r="F709" s="53"/>
      <c r="G709" s="53"/>
    </row>
    <row r="710" spans="1:7" x14ac:dyDescent="0.2">
      <c r="A710" s="60"/>
      <c r="B710" s="57"/>
      <c r="C710" s="13" t="s">
        <v>672</v>
      </c>
      <c r="D710" s="54">
        <v>0</v>
      </c>
      <c r="E710" s="52">
        <v>0</v>
      </c>
      <c r="F710" s="52" t="s">
        <v>67</v>
      </c>
      <c r="G710" s="52">
        <v>0</v>
      </c>
    </row>
    <row r="711" spans="1:7" ht="24" x14ac:dyDescent="0.2">
      <c r="A711" s="60"/>
      <c r="B711" s="57"/>
      <c r="C711" s="15" t="s">
        <v>673</v>
      </c>
      <c r="D711" s="55"/>
      <c r="E711" s="53"/>
      <c r="F711" s="53"/>
      <c r="G711" s="53"/>
    </row>
    <row r="712" spans="1:7" x14ac:dyDescent="0.2">
      <c r="A712" s="60"/>
      <c r="B712" s="57"/>
      <c r="C712" s="13" t="s">
        <v>674</v>
      </c>
      <c r="D712" s="76">
        <v>37.5</v>
      </c>
      <c r="E712" s="52">
        <v>35</v>
      </c>
      <c r="F712" s="52" t="s">
        <v>676</v>
      </c>
      <c r="G712" s="52">
        <v>35</v>
      </c>
    </row>
    <row r="713" spans="1:7" ht="48" x14ac:dyDescent="0.2">
      <c r="A713" s="60"/>
      <c r="B713" s="57"/>
      <c r="C713" s="15" t="s">
        <v>675</v>
      </c>
      <c r="D713" s="77"/>
      <c r="E713" s="53"/>
      <c r="F713" s="53"/>
      <c r="G713" s="53"/>
    </row>
    <row r="714" spans="1:7" x14ac:dyDescent="0.2">
      <c r="A714" s="60"/>
      <c r="B714" s="57"/>
      <c r="C714" s="13" t="s">
        <v>677</v>
      </c>
      <c r="D714" s="54">
        <v>17.5</v>
      </c>
      <c r="E714" s="52">
        <v>0</v>
      </c>
      <c r="F714" s="52" t="s">
        <v>586</v>
      </c>
      <c r="G714" s="52">
        <v>0</v>
      </c>
    </row>
    <row r="715" spans="1:7" ht="48" x14ac:dyDescent="0.2">
      <c r="A715" s="60"/>
      <c r="B715" s="57"/>
      <c r="C715" s="15" t="s">
        <v>678</v>
      </c>
      <c r="D715" s="55"/>
      <c r="E715" s="53"/>
      <c r="F715" s="53"/>
      <c r="G715" s="53"/>
    </row>
    <row r="716" spans="1:7" x14ac:dyDescent="0.2">
      <c r="A716" s="60"/>
      <c r="B716" s="57"/>
      <c r="C716" s="13" t="s">
        <v>679</v>
      </c>
      <c r="D716" s="76">
        <v>20</v>
      </c>
      <c r="E716" s="52">
        <v>5.4399999999999995</v>
      </c>
      <c r="F716" s="52" t="s">
        <v>681</v>
      </c>
      <c r="G716" s="52">
        <v>5.4399999999999995</v>
      </c>
    </row>
    <row r="717" spans="1:7" ht="48" x14ac:dyDescent="0.2">
      <c r="A717" s="60"/>
      <c r="B717" s="57"/>
      <c r="C717" s="15" t="s">
        <v>680</v>
      </c>
      <c r="D717" s="77"/>
      <c r="E717" s="53"/>
      <c r="F717" s="53"/>
      <c r="G717" s="53"/>
    </row>
    <row r="718" spans="1:7" x14ac:dyDescent="0.2">
      <c r="A718" s="60"/>
      <c r="B718" s="57"/>
      <c r="C718" s="13" t="s">
        <v>682</v>
      </c>
      <c r="D718" s="54">
        <v>10</v>
      </c>
      <c r="E718" s="52">
        <v>0</v>
      </c>
      <c r="F718" s="52" t="s">
        <v>586</v>
      </c>
      <c r="G718" s="52">
        <v>0</v>
      </c>
    </row>
    <row r="719" spans="1:7" ht="48" x14ac:dyDescent="0.2">
      <c r="A719" s="60"/>
      <c r="B719" s="57"/>
      <c r="C719" s="15" t="s">
        <v>683</v>
      </c>
      <c r="D719" s="55"/>
      <c r="E719" s="53"/>
      <c r="F719" s="53"/>
      <c r="G719" s="53"/>
    </row>
    <row r="720" spans="1:7" x14ac:dyDescent="0.2">
      <c r="A720" s="60"/>
      <c r="B720" s="57"/>
      <c r="C720" s="13" t="s">
        <v>684</v>
      </c>
      <c r="D720" s="76">
        <v>10</v>
      </c>
      <c r="E720" s="52">
        <v>6.6</v>
      </c>
      <c r="F720" s="52" t="s">
        <v>686</v>
      </c>
      <c r="G720" s="52">
        <v>6.6</v>
      </c>
    </row>
    <row r="721" spans="1:7" ht="48" x14ac:dyDescent="0.2">
      <c r="A721" s="60"/>
      <c r="B721" s="57"/>
      <c r="C721" s="15" t="s">
        <v>685</v>
      </c>
      <c r="D721" s="77"/>
      <c r="E721" s="53"/>
      <c r="F721" s="53"/>
      <c r="G721" s="53"/>
    </row>
    <row r="722" spans="1:7" x14ac:dyDescent="0.2">
      <c r="A722" s="60"/>
      <c r="B722" s="57"/>
      <c r="C722" s="13" t="s">
        <v>687</v>
      </c>
      <c r="D722" s="76">
        <v>313.5</v>
      </c>
      <c r="E722" s="52">
        <v>28.5</v>
      </c>
      <c r="F722" s="52" t="s">
        <v>689</v>
      </c>
      <c r="G722" s="52">
        <v>28.5</v>
      </c>
    </row>
    <row r="723" spans="1:7" ht="24" x14ac:dyDescent="0.2">
      <c r="A723" s="60"/>
      <c r="B723" s="57"/>
      <c r="C723" s="15" t="s">
        <v>688</v>
      </c>
      <c r="D723" s="77"/>
      <c r="E723" s="53"/>
      <c r="F723" s="53"/>
      <c r="G723" s="53"/>
    </row>
    <row r="724" spans="1:7" x14ac:dyDescent="0.2">
      <c r="A724" s="60"/>
      <c r="B724" s="57"/>
      <c r="C724" s="13" t="s">
        <v>690</v>
      </c>
      <c r="D724" s="54">
        <v>99.75</v>
      </c>
      <c r="E724" s="52">
        <v>47.8</v>
      </c>
      <c r="F724" s="52" t="s">
        <v>692</v>
      </c>
      <c r="G724" s="52">
        <v>47.8</v>
      </c>
    </row>
    <row r="725" spans="1:7" ht="24" x14ac:dyDescent="0.2">
      <c r="A725" s="60"/>
      <c r="B725" s="57"/>
      <c r="C725" s="15" t="s">
        <v>691</v>
      </c>
      <c r="D725" s="55"/>
      <c r="E725" s="53"/>
      <c r="F725" s="53"/>
      <c r="G725" s="53"/>
    </row>
    <row r="726" spans="1:7" x14ac:dyDescent="0.2">
      <c r="A726" s="60"/>
      <c r="B726" s="57"/>
      <c r="C726" s="13" t="s">
        <v>693</v>
      </c>
      <c r="D726" s="76">
        <v>278.09000000000003</v>
      </c>
      <c r="E726" s="52">
        <v>69.900000000000006</v>
      </c>
      <c r="F726" s="52" t="s">
        <v>695</v>
      </c>
      <c r="G726" s="52">
        <v>69.900000000000006</v>
      </c>
    </row>
    <row r="727" spans="1:7" ht="24" x14ac:dyDescent="0.2">
      <c r="A727" s="60"/>
      <c r="B727" s="57"/>
      <c r="C727" s="15" t="s">
        <v>694</v>
      </c>
      <c r="D727" s="77"/>
      <c r="E727" s="53"/>
      <c r="F727" s="53"/>
      <c r="G727" s="53"/>
    </row>
    <row r="728" spans="1:7" x14ac:dyDescent="0.2">
      <c r="A728" s="60"/>
      <c r="B728" s="57"/>
      <c r="C728" s="13" t="s">
        <v>696</v>
      </c>
      <c r="D728" s="54">
        <v>29.630000000000003</v>
      </c>
      <c r="E728" s="52">
        <v>0</v>
      </c>
      <c r="F728" s="52" t="s">
        <v>557</v>
      </c>
      <c r="G728" s="52">
        <v>0</v>
      </c>
    </row>
    <row r="729" spans="1:7" ht="24" x14ac:dyDescent="0.2">
      <c r="A729" s="60"/>
      <c r="B729" s="57"/>
      <c r="C729" s="15" t="s">
        <v>697</v>
      </c>
      <c r="D729" s="55"/>
      <c r="E729" s="53"/>
      <c r="F729" s="53"/>
      <c r="G729" s="53"/>
    </row>
    <row r="730" spans="1:7" x14ac:dyDescent="0.2">
      <c r="A730" s="60"/>
      <c r="B730" s="57"/>
      <c r="C730" s="13" t="s">
        <v>698</v>
      </c>
      <c r="D730" s="76">
        <v>35.630000000000003</v>
      </c>
      <c r="E730" s="52">
        <v>19.2</v>
      </c>
      <c r="F730" s="52" t="s">
        <v>700</v>
      </c>
      <c r="G730" s="52">
        <v>19.2</v>
      </c>
    </row>
    <row r="731" spans="1:7" ht="24" x14ac:dyDescent="0.2">
      <c r="A731" s="60"/>
      <c r="B731" s="57"/>
      <c r="C731" s="15" t="s">
        <v>699</v>
      </c>
      <c r="D731" s="77"/>
      <c r="E731" s="53"/>
      <c r="F731" s="53"/>
      <c r="G731" s="53"/>
    </row>
    <row r="732" spans="1:7" x14ac:dyDescent="0.2">
      <c r="A732" s="60"/>
      <c r="B732" s="57"/>
      <c r="C732" s="13" t="s">
        <v>701</v>
      </c>
      <c r="D732" s="54">
        <v>14.25</v>
      </c>
      <c r="E732" s="52">
        <v>0</v>
      </c>
      <c r="F732" s="52" t="s">
        <v>557</v>
      </c>
      <c r="G732" s="52">
        <v>0</v>
      </c>
    </row>
    <row r="733" spans="1:7" ht="36" x14ac:dyDescent="0.2">
      <c r="A733" s="60"/>
      <c r="B733" s="57"/>
      <c r="C733" s="15" t="s">
        <v>702</v>
      </c>
      <c r="D733" s="55"/>
      <c r="E733" s="53"/>
      <c r="F733" s="53"/>
      <c r="G733" s="53"/>
    </row>
    <row r="734" spans="1:7" x14ac:dyDescent="0.2">
      <c r="A734" s="60"/>
      <c r="B734" s="57"/>
      <c r="C734" s="13" t="s">
        <v>703</v>
      </c>
      <c r="D734" s="76">
        <v>18.600000000000001</v>
      </c>
      <c r="E734" s="52">
        <v>0</v>
      </c>
      <c r="F734" s="52" t="s">
        <v>557</v>
      </c>
      <c r="G734" s="52">
        <v>0</v>
      </c>
    </row>
    <row r="735" spans="1:7" x14ac:dyDescent="0.2">
      <c r="A735" s="60"/>
      <c r="B735" s="57"/>
      <c r="C735" s="15" t="s">
        <v>704</v>
      </c>
      <c r="D735" s="77"/>
      <c r="E735" s="53"/>
      <c r="F735" s="53"/>
      <c r="G735" s="53"/>
    </row>
    <row r="736" spans="1:7" x14ac:dyDescent="0.2">
      <c r="A736" s="60"/>
      <c r="B736" s="57"/>
      <c r="C736" s="13" t="s">
        <v>705</v>
      </c>
      <c r="D736" s="54">
        <v>100</v>
      </c>
      <c r="E736" s="52">
        <v>0</v>
      </c>
      <c r="F736" s="52" t="s">
        <v>557</v>
      </c>
      <c r="G736" s="52">
        <v>0</v>
      </c>
    </row>
    <row r="737" spans="1:7" ht="24" x14ac:dyDescent="0.2">
      <c r="A737" s="60"/>
      <c r="B737" s="57"/>
      <c r="C737" s="15" t="s">
        <v>706</v>
      </c>
      <c r="D737" s="55"/>
      <c r="E737" s="53"/>
      <c r="F737" s="53"/>
      <c r="G737" s="53"/>
    </row>
    <row r="738" spans="1:7" x14ac:dyDescent="0.2">
      <c r="A738" s="60"/>
      <c r="B738" s="57"/>
      <c r="C738" s="13" t="s">
        <v>707</v>
      </c>
      <c r="D738" s="76">
        <v>60</v>
      </c>
      <c r="E738" s="52">
        <v>20.86</v>
      </c>
      <c r="F738" s="52" t="s">
        <v>709</v>
      </c>
      <c r="G738" s="52">
        <v>20.86</v>
      </c>
    </row>
    <row r="739" spans="1:7" ht="24" x14ac:dyDescent="0.2">
      <c r="A739" s="60"/>
      <c r="B739" s="57"/>
      <c r="C739" s="15" t="s">
        <v>708</v>
      </c>
      <c r="D739" s="77"/>
      <c r="E739" s="53"/>
      <c r="F739" s="53"/>
      <c r="G739" s="53"/>
    </row>
    <row r="740" spans="1:7" x14ac:dyDescent="0.2">
      <c r="A740" s="60"/>
      <c r="B740" s="57"/>
      <c r="C740" s="13" t="s">
        <v>710</v>
      </c>
      <c r="D740" s="76">
        <v>216.6</v>
      </c>
      <c r="E740" s="52">
        <v>96.6</v>
      </c>
      <c r="F740" s="52" t="s">
        <v>712</v>
      </c>
      <c r="G740" s="52">
        <v>96.6</v>
      </c>
    </row>
    <row r="741" spans="1:7" ht="48" x14ac:dyDescent="0.2">
      <c r="A741" s="60"/>
      <c r="B741" s="57"/>
      <c r="C741" s="15" t="s">
        <v>711</v>
      </c>
      <c r="D741" s="77"/>
      <c r="E741" s="53"/>
      <c r="F741" s="53"/>
      <c r="G741" s="53"/>
    </row>
    <row r="742" spans="1:7" x14ac:dyDescent="0.2">
      <c r="A742" s="60"/>
      <c r="B742" s="57"/>
      <c r="C742" s="13" t="s">
        <v>21</v>
      </c>
      <c r="D742" s="76">
        <v>37</v>
      </c>
      <c r="E742" s="52">
        <v>35.799999999999997</v>
      </c>
      <c r="F742" s="52" t="s">
        <v>714</v>
      </c>
      <c r="G742" s="52">
        <v>35.799999999999997</v>
      </c>
    </row>
    <row r="743" spans="1:7" ht="36" x14ac:dyDescent="0.2">
      <c r="A743" s="60"/>
      <c r="B743" s="57"/>
      <c r="C743" s="15" t="s">
        <v>713</v>
      </c>
      <c r="D743" s="77"/>
      <c r="E743" s="53"/>
      <c r="F743" s="53"/>
      <c r="G743" s="53"/>
    </row>
    <row r="744" spans="1:7" x14ac:dyDescent="0.2">
      <c r="A744" s="60"/>
      <c r="B744" s="57"/>
      <c r="C744" s="13" t="s">
        <v>36</v>
      </c>
      <c r="D744" s="76">
        <v>0</v>
      </c>
      <c r="E744" s="52">
        <v>0</v>
      </c>
      <c r="F744" s="52" t="s">
        <v>716</v>
      </c>
      <c r="G744" s="52">
        <v>0</v>
      </c>
    </row>
    <row r="745" spans="1:7" ht="60" x14ac:dyDescent="0.2">
      <c r="A745" s="60"/>
      <c r="B745" s="57"/>
      <c r="C745" s="15" t="s">
        <v>715</v>
      </c>
      <c r="D745" s="77"/>
      <c r="E745" s="53"/>
      <c r="F745" s="53"/>
      <c r="G745" s="53"/>
    </row>
    <row r="746" spans="1:7" x14ac:dyDescent="0.2">
      <c r="A746" s="60"/>
      <c r="B746" s="57"/>
      <c r="C746" s="13" t="s">
        <v>38</v>
      </c>
      <c r="D746" s="76">
        <v>0</v>
      </c>
      <c r="E746" s="52">
        <v>0</v>
      </c>
      <c r="F746" s="52" t="s">
        <v>716</v>
      </c>
      <c r="G746" s="52">
        <v>0</v>
      </c>
    </row>
    <row r="747" spans="1:7" ht="24" x14ac:dyDescent="0.2">
      <c r="A747" s="60"/>
      <c r="B747" s="57"/>
      <c r="C747" s="15" t="s">
        <v>717</v>
      </c>
      <c r="D747" s="77"/>
      <c r="E747" s="53"/>
      <c r="F747" s="53"/>
      <c r="G747" s="53"/>
    </row>
    <row r="748" spans="1:7" x14ac:dyDescent="0.2">
      <c r="A748" s="60"/>
      <c r="B748" s="57"/>
      <c r="C748" s="13" t="s">
        <v>275</v>
      </c>
      <c r="D748" s="76">
        <v>0</v>
      </c>
      <c r="E748" s="52">
        <v>0</v>
      </c>
      <c r="F748" s="52" t="s">
        <v>716</v>
      </c>
      <c r="G748" s="52">
        <v>0</v>
      </c>
    </row>
    <row r="749" spans="1:7" ht="36" x14ac:dyDescent="0.2">
      <c r="A749" s="60"/>
      <c r="B749" s="57"/>
      <c r="C749" s="15" t="s">
        <v>718</v>
      </c>
      <c r="D749" s="77"/>
      <c r="E749" s="53"/>
      <c r="F749" s="53"/>
      <c r="G749" s="53"/>
    </row>
    <row r="750" spans="1:7" x14ac:dyDescent="0.2">
      <c r="A750" s="60"/>
      <c r="B750" s="57"/>
      <c r="C750" s="13" t="s">
        <v>324</v>
      </c>
      <c r="D750" s="76">
        <v>0</v>
      </c>
      <c r="E750" s="52">
        <v>0</v>
      </c>
      <c r="F750" s="52" t="s">
        <v>716</v>
      </c>
      <c r="G750" s="52">
        <v>0</v>
      </c>
    </row>
    <row r="751" spans="1:7" ht="24" x14ac:dyDescent="0.2">
      <c r="A751" s="60"/>
      <c r="B751" s="57"/>
      <c r="C751" s="15" t="s">
        <v>719</v>
      </c>
      <c r="D751" s="77"/>
      <c r="E751" s="53"/>
      <c r="F751" s="53"/>
      <c r="G751" s="53"/>
    </row>
    <row r="752" spans="1:7" x14ac:dyDescent="0.2">
      <c r="A752" s="60"/>
      <c r="B752" s="57"/>
      <c r="C752" s="13" t="s">
        <v>326</v>
      </c>
      <c r="D752" s="76">
        <v>0</v>
      </c>
      <c r="E752" s="52">
        <v>0</v>
      </c>
      <c r="F752" s="52" t="s">
        <v>716</v>
      </c>
      <c r="G752" s="52">
        <v>0</v>
      </c>
    </row>
    <row r="753" spans="1:7" ht="24" x14ac:dyDescent="0.2">
      <c r="A753" s="60"/>
      <c r="B753" s="57"/>
      <c r="C753" s="15" t="s">
        <v>720</v>
      </c>
      <c r="D753" s="77"/>
      <c r="E753" s="53"/>
      <c r="F753" s="53"/>
      <c r="G753" s="53"/>
    </row>
    <row r="754" spans="1:7" x14ac:dyDescent="0.2">
      <c r="A754" s="60"/>
      <c r="B754" s="57"/>
      <c r="C754" s="13" t="s">
        <v>329</v>
      </c>
      <c r="D754" s="54">
        <v>349</v>
      </c>
      <c r="E754" s="52">
        <v>55.7</v>
      </c>
      <c r="F754" s="52" t="s">
        <v>722</v>
      </c>
      <c r="G754" s="52">
        <v>55.7</v>
      </c>
    </row>
    <row r="755" spans="1:7" ht="24" x14ac:dyDescent="0.2">
      <c r="A755" s="60"/>
      <c r="B755" s="57"/>
      <c r="C755" s="15" t="s">
        <v>721</v>
      </c>
      <c r="D755" s="55"/>
      <c r="E755" s="53"/>
      <c r="F755" s="53"/>
      <c r="G755" s="53"/>
    </row>
    <row r="756" spans="1:7" x14ac:dyDescent="0.2">
      <c r="A756" s="60"/>
      <c r="B756" s="57"/>
      <c r="C756" s="13" t="s">
        <v>331</v>
      </c>
      <c r="D756" s="54">
        <v>35</v>
      </c>
      <c r="E756" s="52">
        <v>0</v>
      </c>
      <c r="F756" s="52" t="s">
        <v>557</v>
      </c>
      <c r="G756" s="52">
        <v>0</v>
      </c>
    </row>
    <row r="757" spans="1:7" ht="24" x14ac:dyDescent="0.2">
      <c r="A757" s="60"/>
      <c r="B757" s="57"/>
      <c r="C757" s="15" t="s">
        <v>723</v>
      </c>
      <c r="D757" s="55"/>
      <c r="E757" s="53"/>
      <c r="F757" s="53"/>
      <c r="G757" s="53"/>
    </row>
    <row r="758" spans="1:7" x14ac:dyDescent="0.2">
      <c r="A758" s="60"/>
      <c r="B758" s="57"/>
      <c r="C758" s="13" t="s">
        <v>333</v>
      </c>
      <c r="D758" s="54">
        <v>70</v>
      </c>
      <c r="E758" s="52">
        <v>0</v>
      </c>
      <c r="F758" s="52" t="s">
        <v>557</v>
      </c>
      <c r="G758" s="52">
        <v>0</v>
      </c>
    </row>
    <row r="759" spans="1:7" ht="36" x14ac:dyDescent="0.2">
      <c r="A759" s="60"/>
      <c r="B759" s="57"/>
      <c r="C759" s="15" t="s">
        <v>724</v>
      </c>
      <c r="D759" s="55"/>
      <c r="E759" s="53"/>
      <c r="F759" s="53"/>
      <c r="G759" s="53"/>
    </row>
    <row r="760" spans="1:7" x14ac:dyDescent="0.2">
      <c r="A760" s="60"/>
      <c r="B760" s="57"/>
      <c r="C760" s="13" t="s">
        <v>335</v>
      </c>
      <c r="D760" s="54">
        <v>38</v>
      </c>
      <c r="E760" s="52">
        <v>0</v>
      </c>
      <c r="F760" s="52" t="s">
        <v>557</v>
      </c>
      <c r="G760" s="52">
        <v>0</v>
      </c>
    </row>
    <row r="761" spans="1:7" ht="36" x14ac:dyDescent="0.2">
      <c r="A761" s="60"/>
      <c r="B761" s="57"/>
      <c r="C761" s="15" t="s">
        <v>725</v>
      </c>
      <c r="D761" s="55"/>
      <c r="E761" s="53"/>
      <c r="F761" s="53"/>
      <c r="G761" s="53"/>
    </row>
    <row r="762" spans="1:7" x14ac:dyDescent="0.2">
      <c r="A762" s="60"/>
      <c r="B762" s="57"/>
      <c r="C762" s="13" t="s">
        <v>277</v>
      </c>
      <c r="D762" s="76">
        <v>0</v>
      </c>
      <c r="E762" s="52">
        <v>0</v>
      </c>
      <c r="F762" s="52" t="s">
        <v>716</v>
      </c>
      <c r="G762" s="52">
        <v>0</v>
      </c>
    </row>
    <row r="763" spans="1:7" ht="60" x14ac:dyDescent="0.2">
      <c r="A763" s="60"/>
      <c r="B763" s="57"/>
      <c r="C763" s="15" t="s">
        <v>726</v>
      </c>
      <c r="D763" s="77"/>
      <c r="E763" s="53"/>
      <c r="F763" s="53"/>
      <c r="G763" s="53"/>
    </row>
    <row r="764" spans="1:7" x14ac:dyDescent="0.2">
      <c r="A764" s="60"/>
      <c r="B764" s="57"/>
      <c r="C764" s="13" t="s">
        <v>354</v>
      </c>
      <c r="D764" s="76">
        <v>0</v>
      </c>
      <c r="E764" s="52">
        <v>0</v>
      </c>
      <c r="F764" s="52" t="s">
        <v>716</v>
      </c>
      <c r="G764" s="52">
        <v>0</v>
      </c>
    </row>
    <row r="765" spans="1:7" ht="48" x14ac:dyDescent="0.2">
      <c r="A765" s="60"/>
      <c r="B765" s="57"/>
      <c r="C765" s="15" t="s">
        <v>727</v>
      </c>
      <c r="D765" s="77"/>
      <c r="E765" s="53"/>
      <c r="F765" s="53"/>
      <c r="G765" s="53"/>
    </row>
    <row r="766" spans="1:7" x14ac:dyDescent="0.2">
      <c r="A766" s="60"/>
      <c r="B766" s="57"/>
      <c r="C766" s="13" t="s">
        <v>402</v>
      </c>
      <c r="D766" s="76">
        <v>588.9</v>
      </c>
      <c r="E766" s="52">
        <v>0</v>
      </c>
      <c r="F766" s="52" t="s">
        <v>729</v>
      </c>
      <c r="G766" s="52">
        <v>0</v>
      </c>
    </row>
    <row r="767" spans="1:7" ht="72" x14ac:dyDescent="0.2">
      <c r="A767" s="60"/>
      <c r="B767" s="57"/>
      <c r="C767" s="15" t="s">
        <v>728</v>
      </c>
      <c r="D767" s="77"/>
      <c r="E767" s="53"/>
      <c r="F767" s="53"/>
      <c r="G767" s="53"/>
    </row>
    <row r="768" spans="1:7" x14ac:dyDescent="0.2">
      <c r="A768" s="60"/>
      <c r="B768" s="57"/>
      <c r="C768" s="13" t="s">
        <v>404</v>
      </c>
      <c r="D768" s="76">
        <v>60.4</v>
      </c>
      <c r="E768" s="52">
        <v>0</v>
      </c>
      <c r="F768" s="52" t="s">
        <v>729</v>
      </c>
      <c r="G768" s="52">
        <v>0</v>
      </c>
    </row>
    <row r="769" spans="1:7" ht="36" x14ac:dyDescent="0.2">
      <c r="A769" s="60"/>
      <c r="B769" s="57"/>
      <c r="C769" s="15" t="s">
        <v>730</v>
      </c>
      <c r="D769" s="77"/>
      <c r="E769" s="53"/>
      <c r="F769" s="53"/>
      <c r="G769" s="53"/>
    </row>
    <row r="770" spans="1:7" x14ac:dyDescent="0.2">
      <c r="A770" s="60"/>
      <c r="B770" s="57"/>
      <c r="C770" s="24" t="s">
        <v>135</v>
      </c>
      <c r="D770" s="117">
        <f>D772+D774+D776+D778+D780+D782+D784+D786+D788+D790+D792+D794+D796</f>
        <v>17683.3</v>
      </c>
      <c r="E770" s="117">
        <f>E772+E774+E776+E778+E780+E782+E784+E786+E788+E790+E792+E794+E796</f>
        <v>7654.8399999999992</v>
      </c>
      <c r="F770" s="68" t="s">
        <v>732</v>
      </c>
      <c r="G770" s="117">
        <f>G772+G774+G776+G778+G780+G782+G784+G786+G788+G790+G792+G794+G796</f>
        <v>7654.8399999999992</v>
      </c>
    </row>
    <row r="771" spans="1:7" ht="36" x14ac:dyDescent="0.2">
      <c r="A771" s="60"/>
      <c r="B771" s="57"/>
      <c r="C771" s="25" t="s">
        <v>731</v>
      </c>
      <c r="D771" s="118"/>
      <c r="E771" s="118"/>
      <c r="F771" s="69"/>
      <c r="G771" s="118"/>
    </row>
    <row r="772" spans="1:7" x14ac:dyDescent="0.2">
      <c r="A772" s="60"/>
      <c r="B772" s="57"/>
      <c r="C772" s="13" t="s">
        <v>42</v>
      </c>
      <c r="D772" s="76">
        <v>0</v>
      </c>
      <c r="E772" s="52">
        <v>0</v>
      </c>
      <c r="F772" s="52" t="s">
        <v>67</v>
      </c>
      <c r="G772" s="52">
        <v>0</v>
      </c>
    </row>
    <row r="773" spans="1:7" ht="36" x14ac:dyDescent="0.2">
      <c r="A773" s="60"/>
      <c r="B773" s="57"/>
      <c r="C773" s="15" t="s">
        <v>733</v>
      </c>
      <c r="D773" s="77"/>
      <c r="E773" s="53"/>
      <c r="F773" s="53"/>
      <c r="G773" s="53"/>
    </row>
    <row r="774" spans="1:7" x14ac:dyDescent="0.2">
      <c r="A774" s="60"/>
      <c r="B774" s="57"/>
      <c r="C774" s="13" t="s">
        <v>18</v>
      </c>
      <c r="D774" s="54">
        <v>0</v>
      </c>
      <c r="E774" s="52">
        <v>0</v>
      </c>
      <c r="F774" s="52" t="s">
        <v>67</v>
      </c>
      <c r="G774" s="52">
        <v>0</v>
      </c>
    </row>
    <row r="775" spans="1:7" ht="48" x14ac:dyDescent="0.2">
      <c r="A775" s="60"/>
      <c r="B775" s="57"/>
      <c r="C775" s="15" t="s">
        <v>734</v>
      </c>
      <c r="D775" s="55"/>
      <c r="E775" s="53"/>
      <c r="F775" s="53"/>
      <c r="G775" s="53"/>
    </row>
    <row r="776" spans="1:7" x14ac:dyDescent="0.2">
      <c r="A776" s="60"/>
      <c r="B776" s="57"/>
      <c r="C776" s="13" t="s">
        <v>45</v>
      </c>
      <c r="D776" s="76">
        <v>840</v>
      </c>
      <c r="E776" s="52">
        <v>0</v>
      </c>
      <c r="F776" s="52" t="s">
        <v>557</v>
      </c>
      <c r="G776" s="52">
        <v>0</v>
      </c>
    </row>
    <row r="777" spans="1:7" ht="48" x14ac:dyDescent="0.2">
      <c r="A777" s="60"/>
      <c r="B777" s="57"/>
      <c r="C777" s="15" t="s">
        <v>735</v>
      </c>
      <c r="D777" s="77"/>
      <c r="E777" s="53"/>
      <c r="F777" s="53"/>
      <c r="G777" s="53"/>
    </row>
    <row r="778" spans="1:7" x14ac:dyDescent="0.2">
      <c r="A778" s="60"/>
      <c r="B778" s="57"/>
      <c r="C778" s="13" t="s">
        <v>48</v>
      </c>
      <c r="D778" s="54">
        <v>0</v>
      </c>
      <c r="E778" s="52">
        <v>0</v>
      </c>
      <c r="F778" s="52" t="s">
        <v>67</v>
      </c>
      <c r="G778" s="52">
        <v>0</v>
      </c>
    </row>
    <row r="779" spans="1:7" ht="48" x14ac:dyDescent="0.2">
      <c r="A779" s="60"/>
      <c r="B779" s="57"/>
      <c r="C779" s="15" t="s">
        <v>736</v>
      </c>
      <c r="D779" s="55"/>
      <c r="E779" s="53"/>
      <c r="F779" s="53"/>
      <c r="G779" s="53"/>
    </row>
    <row r="780" spans="1:7" x14ac:dyDescent="0.2">
      <c r="A780" s="60"/>
      <c r="B780" s="57"/>
      <c r="C780" s="13" t="s">
        <v>51</v>
      </c>
      <c r="D780" s="76">
        <v>0</v>
      </c>
      <c r="E780" s="52">
        <v>0</v>
      </c>
      <c r="F780" s="52" t="s">
        <v>67</v>
      </c>
      <c r="G780" s="52">
        <v>0</v>
      </c>
    </row>
    <row r="781" spans="1:7" ht="36" x14ac:dyDescent="0.2">
      <c r="A781" s="60"/>
      <c r="B781" s="57"/>
      <c r="C781" s="15" t="s">
        <v>737</v>
      </c>
      <c r="D781" s="77"/>
      <c r="E781" s="53"/>
      <c r="F781" s="53"/>
      <c r="G781" s="53"/>
    </row>
    <row r="782" spans="1:7" x14ac:dyDescent="0.2">
      <c r="A782" s="60"/>
      <c r="B782" s="57"/>
      <c r="C782" s="13" t="s">
        <v>21</v>
      </c>
      <c r="D782" s="54">
        <v>75.2</v>
      </c>
      <c r="E782" s="52">
        <v>0</v>
      </c>
      <c r="F782" s="52" t="s">
        <v>557</v>
      </c>
      <c r="G782" s="52">
        <v>0</v>
      </c>
    </row>
    <row r="783" spans="1:7" ht="108" x14ac:dyDescent="0.2">
      <c r="A783" s="60"/>
      <c r="B783" s="57"/>
      <c r="C783" s="15" t="s">
        <v>738</v>
      </c>
      <c r="D783" s="55"/>
      <c r="E783" s="53"/>
      <c r="F783" s="53"/>
      <c r="G783" s="53"/>
    </row>
    <row r="784" spans="1:7" x14ac:dyDescent="0.2">
      <c r="A784" s="60"/>
      <c r="B784" s="57"/>
      <c r="C784" s="13" t="s">
        <v>24</v>
      </c>
      <c r="D784" s="76">
        <v>325.55</v>
      </c>
      <c r="E784" s="52">
        <v>94.5</v>
      </c>
      <c r="F784" s="52" t="s">
        <v>740</v>
      </c>
      <c r="G784" s="52">
        <v>94.5</v>
      </c>
    </row>
    <row r="785" spans="1:7" ht="24" x14ac:dyDescent="0.2">
      <c r="A785" s="60"/>
      <c r="B785" s="57"/>
      <c r="C785" s="15" t="s">
        <v>739</v>
      </c>
      <c r="D785" s="77"/>
      <c r="E785" s="53"/>
      <c r="F785" s="53"/>
      <c r="G785" s="53"/>
    </row>
    <row r="786" spans="1:7" x14ac:dyDescent="0.2">
      <c r="A786" s="60"/>
      <c r="B786" s="57"/>
      <c r="C786" s="13" t="s">
        <v>36</v>
      </c>
      <c r="D786" s="54">
        <v>240</v>
      </c>
      <c r="E786" s="52">
        <v>61.61</v>
      </c>
      <c r="F786" s="52" t="s">
        <v>742</v>
      </c>
      <c r="G786" s="52">
        <v>61.61</v>
      </c>
    </row>
    <row r="787" spans="1:7" ht="48" x14ac:dyDescent="0.2">
      <c r="A787" s="60"/>
      <c r="B787" s="57"/>
      <c r="C787" s="15" t="s">
        <v>741</v>
      </c>
      <c r="D787" s="55"/>
      <c r="E787" s="53"/>
      <c r="F787" s="53"/>
      <c r="G787" s="53"/>
    </row>
    <row r="788" spans="1:7" x14ac:dyDescent="0.2">
      <c r="A788" s="60"/>
      <c r="B788" s="57"/>
      <c r="C788" s="13" t="s">
        <v>38</v>
      </c>
      <c r="D788" s="76">
        <v>280</v>
      </c>
      <c r="E788" s="52">
        <v>114.69000000000001</v>
      </c>
      <c r="F788" s="52" t="s">
        <v>744</v>
      </c>
      <c r="G788" s="52">
        <v>114.69000000000001</v>
      </c>
    </row>
    <row r="789" spans="1:7" ht="72" x14ac:dyDescent="0.2">
      <c r="A789" s="60"/>
      <c r="B789" s="57"/>
      <c r="C789" s="15" t="s">
        <v>743</v>
      </c>
      <c r="D789" s="77"/>
      <c r="E789" s="53"/>
      <c r="F789" s="53"/>
      <c r="G789" s="53"/>
    </row>
    <row r="790" spans="1:7" x14ac:dyDescent="0.2">
      <c r="A790" s="60"/>
      <c r="B790" s="57"/>
      <c r="C790" s="13" t="s">
        <v>277</v>
      </c>
      <c r="D790" s="76">
        <v>14945.5</v>
      </c>
      <c r="E790" s="52">
        <v>6936.8899999999994</v>
      </c>
      <c r="F790" s="52" t="s">
        <v>746</v>
      </c>
      <c r="G790" s="52">
        <v>6936.8899999999994</v>
      </c>
    </row>
    <row r="791" spans="1:7" ht="48" x14ac:dyDescent="0.2">
      <c r="A791" s="60"/>
      <c r="B791" s="57"/>
      <c r="C791" s="15" t="s">
        <v>745</v>
      </c>
      <c r="D791" s="77"/>
      <c r="E791" s="53"/>
      <c r="F791" s="53"/>
      <c r="G791" s="53"/>
    </row>
    <row r="792" spans="1:7" x14ac:dyDescent="0.2">
      <c r="A792" s="60"/>
      <c r="B792" s="57"/>
      <c r="C792" s="13" t="s">
        <v>280</v>
      </c>
      <c r="D792" s="76">
        <v>0</v>
      </c>
      <c r="E792" s="52">
        <v>0</v>
      </c>
      <c r="F792" s="52" t="s">
        <v>67</v>
      </c>
      <c r="G792" s="52">
        <v>0</v>
      </c>
    </row>
    <row r="793" spans="1:7" ht="60" x14ac:dyDescent="0.2">
      <c r="A793" s="60"/>
      <c r="B793" s="57"/>
      <c r="C793" s="15" t="s">
        <v>747</v>
      </c>
      <c r="D793" s="77"/>
      <c r="E793" s="53"/>
      <c r="F793" s="53"/>
      <c r="G793" s="53"/>
    </row>
    <row r="794" spans="1:7" x14ac:dyDescent="0.2">
      <c r="A794" s="60"/>
      <c r="B794" s="57"/>
      <c r="C794" s="13" t="s">
        <v>282</v>
      </c>
      <c r="D794" s="76">
        <v>2.7</v>
      </c>
      <c r="E794" s="52">
        <v>2.7</v>
      </c>
      <c r="F794" s="52" t="s">
        <v>541</v>
      </c>
      <c r="G794" s="52">
        <v>2.7</v>
      </c>
    </row>
    <row r="795" spans="1:7" ht="36" x14ac:dyDescent="0.2">
      <c r="A795" s="60"/>
      <c r="B795" s="57"/>
      <c r="C795" s="15" t="s">
        <v>748</v>
      </c>
      <c r="D795" s="77"/>
      <c r="E795" s="53"/>
      <c r="F795" s="53"/>
      <c r="G795" s="53"/>
    </row>
    <row r="796" spans="1:7" x14ac:dyDescent="0.2">
      <c r="A796" s="60"/>
      <c r="B796" s="57"/>
      <c r="C796" s="13" t="s">
        <v>285</v>
      </c>
      <c r="D796" s="76">
        <v>974.35</v>
      </c>
      <c r="E796" s="52">
        <v>444.45</v>
      </c>
      <c r="F796" s="52" t="s">
        <v>750</v>
      </c>
      <c r="G796" s="52">
        <v>444.45</v>
      </c>
    </row>
    <row r="797" spans="1:7" ht="168" x14ac:dyDescent="0.2">
      <c r="A797" s="60"/>
      <c r="B797" s="57"/>
      <c r="C797" s="15" t="s">
        <v>749</v>
      </c>
      <c r="D797" s="77"/>
      <c r="E797" s="53"/>
      <c r="F797" s="53"/>
      <c r="G797" s="53"/>
    </row>
    <row r="798" spans="1:7" x14ac:dyDescent="0.2">
      <c r="A798" s="61"/>
      <c r="B798" s="58"/>
      <c r="C798" s="22" t="s">
        <v>82</v>
      </c>
      <c r="D798" s="26">
        <f>D486+D540+D560+D770+D594</f>
        <v>107393.41</v>
      </c>
      <c r="E798" s="26">
        <f>E486+E540+E560+E770+E594</f>
        <v>25164.61</v>
      </c>
      <c r="F798" s="26" t="s">
        <v>752</v>
      </c>
      <c r="G798" s="26">
        <f>G486+G540+G560+G770+G594</f>
        <v>25164.61</v>
      </c>
    </row>
    <row r="799" spans="1:7" x14ac:dyDescent="0.2">
      <c r="A799" s="59">
        <v>6</v>
      </c>
      <c r="B799" s="115" t="s">
        <v>823</v>
      </c>
      <c r="C799" s="20" t="s">
        <v>15</v>
      </c>
      <c r="D799" s="117">
        <f>D801+D803+D805+D807+D809+D811</f>
        <v>10991</v>
      </c>
      <c r="E799" s="117">
        <f>E801+E803+E805+E807+E809+E811</f>
        <v>4149.09</v>
      </c>
      <c r="F799" s="68" t="s">
        <v>754</v>
      </c>
      <c r="G799" s="117">
        <f>G801+G803+G805+G807+G809+G811</f>
        <v>4149.09</v>
      </c>
    </row>
    <row r="800" spans="1:7" ht="24" x14ac:dyDescent="0.2">
      <c r="A800" s="60"/>
      <c r="B800" s="115"/>
      <c r="C800" s="23" t="s">
        <v>753</v>
      </c>
      <c r="D800" s="118"/>
      <c r="E800" s="118"/>
      <c r="F800" s="69"/>
      <c r="G800" s="118"/>
    </row>
    <row r="801" spans="1:7" x14ac:dyDescent="0.2">
      <c r="A801" s="60"/>
      <c r="B801" s="115"/>
      <c r="C801" s="11" t="s">
        <v>42</v>
      </c>
      <c r="D801" s="76">
        <v>3291</v>
      </c>
      <c r="E801" s="52">
        <v>156</v>
      </c>
      <c r="F801" s="52" t="s">
        <v>756</v>
      </c>
      <c r="G801" s="52">
        <v>156</v>
      </c>
    </row>
    <row r="802" spans="1:7" ht="48" x14ac:dyDescent="0.2">
      <c r="A802" s="60"/>
      <c r="B802" s="115"/>
      <c r="C802" s="3" t="s">
        <v>755</v>
      </c>
      <c r="D802" s="77"/>
      <c r="E802" s="53"/>
      <c r="F802" s="53"/>
      <c r="G802" s="53"/>
    </row>
    <row r="803" spans="1:7" x14ac:dyDescent="0.2">
      <c r="A803" s="60"/>
      <c r="B803" s="115"/>
      <c r="C803" s="11" t="s">
        <v>18</v>
      </c>
      <c r="D803" s="76">
        <v>550</v>
      </c>
      <c r="E803" s="52">
        <v>188.35999999999999</v>
      </c>
      <c r="F803" s="52" t="s">
        <v>758</v>
      </c>
      <c r="G803" s="52">
        <v>188.35999999999999</v>
      </c>
    </row>
    <row r="804" spans="1:7" ht="48" x14ac:dyDescent="0.2">
      <c r="A804" s="60"/>
      <c r="B804" s="115"/>
      <c r="C804" s="3" t="s">
        <v>757</v>
      </c>
      <c r="D804" s="77"/>
      <c r="E804" s="53"/>
      <c r="F804" s="53"/>
      <c r="G804" s="53"/>
    </row>
    <row r="805" spans="1:7" x14ac:dyDescent="0.2">
      <c r="A805" s="60"/>
      <c r="B805" s="115"/>
      <c r="C805" s="11" t="s">
        <v>45</v>
      </c>
      <c r="D805" s="76">
        <v>6000</v>
      </c>
      <c r="E805" s="52">
        <v>2955.73</v>
      </c>
      <c r="F805" s="52" t="s">
        <v>760</v>
      </c>
      <c r="G805" s="52">
        <v>2955.73</v>
      </c>
    </row>
    <row r="806" spans="1:7" ht="36" x14ac:dyDescent="0.2">
      <c r="A806" s="60"/>
      <c r="B806" s="115"/>
      <c r="C806" s="3" t="s">
        <v>759</v>
      </c>
      <c r="D806" s="77"/>
      <c r="E806" s="53"/>
      <c r="F806" s="53"/>
      <c r="G806" s="53"/>
    </row>
    <row r="807" spans="1:7" x14ac:dyDescent="0.2">
      <c r="A807" s="60"/>
      <c r="B807" s="115"/>
      <c r="C807" s="11" t="s">
        <v>48</v>
      </c>
      <c r="D807" s="76">
        <v>1000</v>
      </c>
      <c r="E807" s="52">
        <v>849</v>
      </c>
      <c r="F807" s="52" t="s">
        <v>762</v>
      </c>
      <c r="G807" s="52">
        <v>849</v>
      </c>
    </row>
    <row r="808" spans="1:7" ht="72" x14ac:dyDescent="0.2">
      <c r="A808" s="60"/>
      <c r="B808" s="115"/>
      <c r="C808" s="3" t="s">
        <v>761</v>
      </c>
      <c r="D808" s="77"/>
      <c r="E808" s="53"/>
      <c r="F808" s="53"/>
      <c r="G808" s="53"/>
    </row>
    <row r="809" spans="1:7" x14ac:dyDescent="0.2">
      <c r="A809" s="60"/>
      <c r="B809" s="115"/>
      <c r="C809" s="11" t="s">
        <v>51</v>
      </c>
      <c r="D809" s="76">
        <v>150</v>
      </c>
      <c r="E809" s="52">
        <v>0</v>
      </c>
      <c r="F809" s="52" t="s">
        <v>764</v>
      </c>
      <c r="G809" s="52">
        <v>0</v>
      </c>
    </row>
    <row r="810" spans="1:7" ht="36" x14ac:dyDescent="0.2">
      <c r="A810" s="60"/>
      <c r="B810" s="115"/>
      <c r="C810" s="3" t="s">
        <v>763</v>
      </c>
      <c r="D810" s="77"/>
      <c r="E810" s="53"/>
      <c r="F810" s="53"/>
      <c r="G810" s="53"/>
    </row>
    <row r="811" spans="1:7" x14ac:dyDescent="0.2">
      <c r="A811" s="60"/>
      <c r="B811" s="115"/>
      <c r="C811" s="11" t="s">
        <v>54</v>
      </c>
      <c r="D811" s="54">
        <v>0</v>
      </c>
      <c r="E811" s="52">
        <v>0</v>
      </c>
      <c r="F811" s="52" t="s">
        <v>74</v>
      </c>
      <c r="G811" s="52">
        <v>0</v>
      </c>
    </row>
    <row r="812" spans="1:7" x14ac:dyDescent="0.2">
      <c r="A812" s="60"/>
      <c r="B812" s="115"/>
      <c r="C812" s="3" t="s">
        <v>765</v>
      </c>
      <c r="D812" s="55"/>
      <c r="E812" s="53"/>
      <c r="F812" s="53"/>
      <c r="G812" s="53"/>
    </row>
    <row r="813" spans="1:7" x14ac:dyDescent="0.2">
      <c r="A813" s="60"/>
      <c r="B813" s="115"/>
      <c r="C813" s="20" t="s">
        <v>39</v>
      </c>
      <c r="D813" s="66">
        <f>D815+D817+D819+D821+D823+D825+D827+D829+D831+D833+D835+D837+D839</f>
        <v>20399.399999999998</v>
      </c>
      <c r="E813" s="66">
        <f>E815+E817+E819+E821+E823+E825+E827+E829+E831+E833+E835+E837+E839</f>
        <v>6072.57</v>
      </c>
      <c r="F813" s="68" t="s">
        <v>767</v>
      </c>
      <c r="G813" s="66">
        <f>G815+G817+G819+G821+G823+G825+G827+G829+G831+G833+G835+G837+G839</f>
        <v>6072.57</v>
      </c>
    </row>
    <row r="814" spans="1:7" x14ac:dyDescent="0.2">
      <c r="A814" s="60"/>
      <c r="B814" s="115"/>
      <c r="C814" s="23" t="s">
        <v>766</v>
      </c>
      <c r="D814" s="67"/>
      <c r="E814" s="67"/>
      <c r="F814" s="69"/>
      <c r="G814" s="67"/>
    </row>
    <row r="815" spans="1:7" x14ac:dyDescent="0.2">
      <c r="A815" s="60"/>
      <c r="B815" s="115"/>
      <c r="C815" s="11" t="s">
        <v>42</v>
      </c>
      <c r="D815" s="76">
        <f>1547.7+670</f>
        <v>2217.6999999999998</v>
      </c>
      <c r="E815" s="52">
        <v>668</v>
      </c>
      <c r="F815" s="52" t="s">
        <v>824</v>
      </c>
      <c r="G815" s="52">
        <v>668</v>
      </c>
    </row>
    <row r="816" spans="1:7" ht="24" x14ac:dyDescent="0.2">
      <c r="A816" s="60"/>
      <c r="B816" s="115"/>
      <c r="C816" s="3" t="s">
        <v>768</v>
      </c>
      <c r="D816" s="77"/>
      <c r="E816" s="53"/>
      <c r="F816" s="53"/>
      <c r="G816" s="53"/>
    </row>
    <row r="817" spans="1:7" x14ac:dyDescent="0.2">
      <c r="A817" s="60"/>
      <c r="B817" s="115"/>
      <c r="C817" s="11" t="s">
        <v>18</v>
      </c>
      <c r="D817" s="76">
        <v>0</v>
      </c>
      <c r="E817" s="52">
        <v>0</v>
      </c>
      <c r="F817" s="52" t="s">
        <v>74</v>
      </c>
      <c r="G817" s="52">
        <v>0</v>
      </c>
    </row>
    <row r="818" spans="1:7" x14ac:dyDescent="0.2">
      <c r="A818" s="60"/>
      <c r="B818" s="115"/>
      <c r="C818" s="3" t="s">
        <v>7</v>
      </c>
      <c r="D818" s="77"/>
      <c r="E818" s="53"/>
      <c r="F818" s="53"/>
      <c r="G818" s="53"/>
    </row>
    <row r="819" spans="1:7" x14ac:dyDescent="0.2">
      <c r="A819" s="60"/>
      <c r="B819" s="115"/>
      <c r="C819" s="11" t="s">
        <v>45</v>
      </c>
      <c r="D819" s="76">
        <f>7294+810.4</f>
        <v>8104.4</v>
      </c>
      <c r="E819" s="52">
        <f>2114.1+234.9</f>
        <v>2349</v>
      </c>
      <c r="F819" s="52" t="s">
        <v>770</v>
      </c>
      <c r="G819" s="52">
        <f>2114.1+234.9</f>
        <v>2349</v>
      </c>
    </row>
    <row r="820" spans="1:7" ht="48" x14ac:dyDescent="0.2">
      <c r="A820" s="60"/>
      <c r="B820" s="115"/>
      <c r="C820" s="3" t="s">
        <v>769</v>
      </c>
      <c r="D820" s="77"/>
      <c r="E820" s="53"/>
      <c r="F820" s="53"/>
      <c r="G820" s="53"/>
    </row>
    <row r="821" spans="1:7" x14ac:dyDescent="0.2">
      <c r="A821" s="60"/>
      <c r="B821" s="115"/>
      <c r="C821" s="11" t="s">
        <v>48</v>
      </c>
      <c r="D821" s="76">
        <v>2838</v>
      </c>
      <c r="E821" s="52">
        <v>0</v>
      </c>
      <c r="F821" s="52" t="s">
        <v>475</v>
      </c>
      <c r="G821" s="52">
        <v>0</v>
      </c>
    </row>
    <row r="822" spans="1:7" ht="48" x14ac:dyDescent="0.2">
      <c r="A822" s="60"/>
      <c r="B822" s="115"/>
      <c r="C822" s="3" t="s">
        <v>771</v>
      </c>
      <c r="D822" s="77"/>
      <c r="E822" s="53"/>
      <c r="F822" s="53"/>
      <c r="G822" s="53"/>
    </row>
    <row r="823" spans="1:7" x14ac:dyDescent="0.2">
      <c r="A823" s="60"/>
      <c r="B823" s="115"/>
      <c r="C823" s="11" t="s">
        <v>51</v>
      </c>
      <c r="D823" s="76">
        <v>0</v>
      </c>
      <c r="E823" s="52">
        <v>0</v>
      </c>
      <c r="F823" s="52" t="s">
        <v>74</v>
      </c>
      <c r="G823" s="52">
        <v>0</v>
      </c>
    </row>
    <row r="824" spans="1:7" ht="48" x14ac:dyDescent="0.2">
      <c r="A824" s="60"/>
      <c r="B824" s="115"/>
      <c r="C824" s="3" t="s">
        <v>772</v>
      </c>
      <c r="D824" s="77"/>
      <c r="E824" s="53"/>
      <c r="F824" s="53"/>
      <c r="G824" s="53"/>
    </row>
    <row r="825" spans="1:7" x14ac:dyDescent="0.2">
      <c r="A825" s="60"/>
      <c r="B825" s="115"/>
      <c r="C825" s="11" t="s">
        <v>54</v>
      </c>
      <c r="D825" s="76">
        <v>0</v>
      </c>
      <c r="E825" s="52">
        <v>0</v>
      </c>
      <c r="F825" s="52" t="s">
        <v>74</v>
      </c>
      <c r="G825" s="52">
        <v>0</v>
      </c>
    </row>
    <row r="826" spans="1:7" ht="48" x14ac:dyDescent="0.2">
      <c r="A826" s="60"/>
      <c r="B826" s="115"/>
      <c r="C826" s="3" t="s">
        <v>773</v>
      </c>
      <c r="D826" s="77"/>
      <c r="E826" s="53"/>
      <c r="F826" s="53"/>
      <c r="G826" s="53"/>
    </row>
    <row r="827" spans="1:7" x14ac:dyDescent="0.2">
      <c r="A827" s="60"/>
      <c r="B827" s="115"/>
      <c r="C827" s="11" t="s">
        <v>108</v>
      </c>
      <c r="D827" s="76">
        <f>1912+1287.2</f>
        <v>3199.2</v>
      </c>
      <c r="E827" s="52">
        <v>829.5</v>
      </c>
      <c r="F827" s="52" t="s">
        <v>825</v>
      </c>
      <c r="G827" s="52">
        <v>829.5</v>
      </c>
    </row>
    <row r="828" spans="1:7" ht="72" x14ac:dyDescent="0.2">
      <c r="A828" s="60"/>
      <c r="B828" s="115"/>
      <c r="C828" s="3" t="s">
        <v>774</v>
      </c>
      <c r="D828" s="77"/>
      <c r="E828" s="53"/>
      <c r="F828" s="53"/>
      <c r="G828" s="53"/>
    </row>
    <row r="829" spans="1:7" x14ac:dyDescent="0.2">
      <c r="A829" s="60"/>
      <c r="B829" s="115"/>
      <c r="C829" s="11" t="s">
        <v>110</v>
      </c>
      <c r="D829" s="76">
        <v>0</v>
      </c>
      <c r="E829" s="52">
        <v>0</v>
      </c>
      <c r="F829" s="52" t="s">
        <v>74</v>
      </c>
      <c r="G829" s="52">
        <v>0</v>
      </c>
    </row>
    <row r="830" spans="1:7" ht="48" x14ac:dyDescent="0.2">
      <c r="A830" s="60"/>
      <c r="B830" s="115"/>
      <c r="C830" s="3" t="s">
        <v>775</v>
      </c>
      <c r="D830" s="77"/>
      <c r="E830" s="53"/>
      <c r="F830" s="53"/>
      <c r="G830" s="53"/>
    </row>
    <row r="831" spans="1:7" x14ac:dyDescent="0.2">
      <c r="A831" s="60"/>
      <c r="B831" s="115"/>
      <c r="C831" s="11" t="s">
        <v>112</v>
      </c>
      <c r="D831" s="76">
        <v>50.1</v>
      </c>
      <c r="E831" s="52">
        <v>26.07</v>
      </c>
      <c r="F831" s="52" t="s">
        <v>777</v>
      </c>
      <c r="G831" s="52">
        <v>26.07</v>
      </c>
    </row>
    <row r="832" spans="1:7" ht="36" x14ac:dyDescent="0.2">
      <c r="A832" s="60"/>
      <c r="B832" s="115"/>
      <c r="C832" s="3" t="s">
        <v>776</v>
      </c>
      <c r="D832" s="77"/>
      <c r="E832" s="53"/>
      <c r="F832" s="53"/>
      <c r="G832" s="53"/>
    </row>
    <row r="833" spans="1:7" x14ac:dyDescent="0.2">
      <c r="A833" s="60"/>
      <c r="B833" s="115"/>
      <c r="C833" s="11" t="s">
        <v>114</v>
      </c>
      <c r="D833" s="76">
        <v>160</v>
      </c>
      <c r="E833" s="52">
        <v>0</v>
      </c>
      <c r="F833" s="52" t="s">
        <v>764</v>
      </c>
      <c r="G833" s="52">
        <v>0</v>
      </c>
    </row>
    <row r="834" spans="1:7" ht="36" x14ac:dyDescent="0.2">
      <c r="A834" s="60"/>
      <c r="B834" s="115"/>
      <c r="C834" s="3" t="s">
        <v>778</v>
      </c>
      <c r="D834" s="77"/>
      <c r="E834" s="53"/>
      <c r="F834" s="53"/>
      <c r="G834" s="53"/>
    </row>
    <row r="835" spans="1:7" x14ac:dyDescent="0.2">
      <c r="A835" s="60"/>
      <c r="B835" s="115"/>
      <c r="C835" s="11" t="s">
        <v>116</v>
      </c>
      <c r="D835" s="76">
        <v>2200</v>
      </c>
      <c r="E835" s="52">
        <v>2200</v>
      </c>
      <c r="F835" s="52" t="s">
        <v>74</v>
      </c>
      <c r="G835" s="52">
        <v>2200</v>
      </c>
    </row>
    <row r="836" spans="1:7" ht="48" x14ac:dyDescent="0.2">
      <c r="A836" s="60"/>
      <c r="B836" s="115"/>
      <c r="C836" s="3" t="s">
        <v>779</v>
      </c>
      <c r="D836" s="77"/>
      <c r="E836" s="53"/>
      <c r="F836" s="53"/>
      <c r="G836" s="53"/>
    </row>
    <row r="837" spans="1:7" x14ac:dyDescent="0.2">
      <c r="A837" s="60"/>
      <c r="B837" s="115"/>
      <c r="C837" s="11" t="s">
        <v>21</v>
      </c>
      <c r="D837" s="76">
        <f>1477+153</f>
        <v>1630</v>
      </c>
      <c r="E837" s="52">
        <v>0</v>
      </c>
      <c r="F837" s="52" t="s">
        <v>764</v>
      </c>
      <c r="G837" s="52">
        <v>0</v>
      </c>
    </row>
    <row r="838" spans="1:7" x14ac:dyDescent="0.2">
      <c r="A838" s="60"/>
      <c r="B838" s="115"/>
      <c r="C838" s="3" t="s">
        <v>780</v>
      </c>
      <c r="D838" s="77"/>
      <c r="E838" s="53"/>
      <c r="F838" s="53"/>
      <c r="G838" s="53"/>
    </row>
    <row r="839" spans="1:7" x14ac:dyDescent="0.2">
      <c r="A839" s="60"/>
      <c r="B839" s="115"/>
      <c r="C839" s="11" t="s">
        <v>36</v>
      </c>
      <c r="D839" s="76">
        <v>0</v>
      </c>
      <c r="E839" s="52">
        <v>0</v>
      </c>
      <c r="F839" s="52" t="s">
        <v>74</v>
      </c>
      <c r="G839" s="52">
        <v>0</v>
      </c>
    </row>
    <row r="840" spans="1:7" x14ac:dyDescent="0.2">
      <c r="A840" s="60"/>
      <c r="B840" s="115"/>
      <c r="C840" s="3" t="s">
        <v>781</v>
      </c>
      <c r="D840" s="77"/>
      <c r="E840" s="53"/>
      <c r="F840" s="53"/>
      <c r="G840" s="53"/>
    </row>
    <row r="841" spans="1:7" x14ac:dyDescent="0.2">
      <c r="A841" s="60"/>
      <c r="B841" s="115"/>
      <c r="C841" s="20" t="s">
        <v>63</v>
      </c>
      <c r="D841" s="117">
        <f>D843+D845+D847+D849+D851+D853+D855+D857+D859</f>
        <v>2500</v>
      </c>
      <c r="E841" s="117">
        <f>E843+E845+E847+E849+E851+E853+E855+E857+E859</f>
        <v>0</v>
      </c>
      <c r="F841" s="68" t="s">
        <v>764</v>
      </c>
      <c r="G841" s="117">
        <f>G843+G845+G847+G849+G851+G853+G855+G857+G859</f>
        <v>0</v>
      </c>
    </row>
    <row r="842" spans="1:7" x14ac:dyDescent="0.2">
      <c r="A842" s="60"/>
      <c r="B842" s="115"/>
      <c r="C842" s="23" t="s">
        <v>782</v>
      </c>
      <c r="D842" s="118"/>
      <c r="E842" s="118"/>
      <c r="F842" s="69"/>
      <c r="G842" s="118"/>
    </row>
    <row r="843" spans="1:7" x14ac:dyDescent="0.2">
      <c r="A843" s="60"/>
      <c r="B843" s="115"/>
      <c r="C843" s="11" t="s">
        <v>42</v>
      </c>
      <c r="D843" s="76">
        <v>2500</v>
      </c>
      <c r="E843" s="52">
        <v>0</v>
      </c>
      <c r="F843" s="52" t="s">
        <v>764</v>
      </c>
      <c r="G843" s="52">
        <v>0</v>
      </c>
    </row>
    <row r="844" spans="1:7" x14ac:dyDescent="0.2">
      <c r="A844" s="60"/>
      <c r="B844" s="115"/>
      <c r="C844" s="3" t="s">
        <v>783</v>
      </c>
      <c r="D844" s="77"/>
      <c r="E844" s="53"/>
      <c r="F844" s="53"/>
      <c r="G844" s="53"/>
    </row>
    <row r="845" spans="1:7" x14ac:dyDescent="0.2">
      <c r="A845" s="60"/>
      <c r="B845" s="115"/>
      <c r="C845" s="11" t="s">
        <v>18</v>
      </c>
      <c r="D845" s="54">
        <v>0</v>
      </c>
      <c r="E845" s="52">
        <v>0</v>
      </c>
      <c r="F845" s="52" t="s">
        <v>74</v>
      </c>
      <c r="G845" s="52">
        <v>0</v>
      </c>
    </row>
    <row r="846" spans="1:7" ht="48" x14ac:dyDescent="0.2">
      <c r="A846" s="60"/>
      <c r="B846" s="115"/>
      <c r="C846" s="3" t="s">
        <v>784</v>
      </c>
      <c r="D846" s="55"/>
      <c r="E846" s="53"/>
      <c r="F846" s="53"/>
      <c r="G846" s="53"/>
    </row>
    <row r="847" spans="1:7" x14ac:dyDescent="0.2">
      <c r="A847" s="60"/>
      <c r="B847" s="115"/>
      <c r="C847" s="11" t="s">
        <v>45</v>
      </c>
      <c r="D847" s="76">
        <v>0</v>
      </c>
      <c r="E847" s="52">
        <v>0</v>
      </c>
      <c r="F847" s="52" t="s">
        <v>74</v>
      </c>
      <c r="G847" s="52">
        <v>0</v>
      </c>
    </row>
    <row r="848" spans="1:7" ht="24" x14ac:dyDescent="0.2">
      <c r="A848" s="60"/>
      <c r="B848" s="115"/>
      <c r="C848" s="3" t="s">
        <v>785</v>
      </c>
      <c r="D848" s="77"/>
      <c r="E848" s="53"/>
      <c r="F848" s="53"/>
      <c r="G848" s="53"/>
    </row>
    <row r="849" spans="1:7" x14ac:dyDescent="0.2">
      <c r="A849" s="60"/>
      <c r="B849" s="115"/>
      <c r="C849" s="11" t="s">
        <v>48</v>
      </c>
      <c r="D849" s="76">
        <v>0</v>
      </c>
      <c r="E849" s="52">
        <v>0</v>
      </c>
      <c r="F849" s="52" t="s">
        <v>74</v>
      </c>
      <c r="G849" s="52">
        <v>0</v>
      </c>
    </row>
    <row r="850" spans="1:7" ht="24" x14ac:dyDescent="0.2">
      <c r="A850" s="60"/>
      <c r="B850" s="115"/>
      <c r="C850" s="3" t="s">
        <v>786</v>
      </c>
      <c r="D850" s="77"/>
      <c r="E850" s="53"/>
      <c r="F850" s="53"/>
      <c r="G850" s="53"/>
    </row>
    <row r="851" spans="1:7" x14ac:dyDescent="0.2">
      <c r="A851" s="60"/>
      <c r="B851" s="115"/>
      <c r="C851" s="11" t="s">
        <v>51</v>
      </c>
      <c r="D851" s="76">
        <v>0</v>
      </c>
      <c r="E851" s="52">
        <v>0</v>
      </c>
      <c r="F851" s="52" t="s">
        <v>74</v>
      </c>
      <c r="G851" s="52">
        <v>0</v>
      </c>
    </row>
    <row r="852" spans="1:7" ht="48" x14ac:dyDescent="0.2">
      <c r="A852" s="60"/>
      <c r="B852" s="115"/>
      <c r="C852" s="3" t="s">
        <v>787</v>
      </c>
      <c r="D852" s="77"/>
      <c r="E852" s="53"/>
      <c r="F852" s="53"/>
      <c r="G852" s="53"/>
    </row>
    <row r="853" spans="1:7" x14ac:dyDescent="0.2">
      <c r="A853" s="60"/>
      <c r="B853" s="115"/>
      <c r="C853" s="11" t="s">
        <v>54</v>
      </c>
      <c r="D853" s="76">
        <v>0</v>
      </c>
      <c r="E853" s="52">
        <v>0</v>
      </c>
      <c r="F853" s="52" t="s">
        <v>74</v>
      </c>
      <c r="G853" s="52">
        <v>0</v>
      </c>
    </row>
    <row r="854" spans="1:7" ht="48" x14ac:dyDescent="0.2">
      <c r="A854" s="60"/>
      <c r="B854" s="115"/>
      <c r="C854" s="3" t="s">
        <v>788</v>
      </c>
      <c r="D854" s="77"/>
      <c r="E854" s="53"/>
      <c r="F854" s="53"/>
      <c r="G854" s="53"/>
    </row>
    <row r="855" spans="1:7" x14ac:dyDescent="0.2">
      <c r="A855" s="60"/>
      <c r="B855" s="115"/>
      <c r="C855" s="11" t="s">
        <v>108</v>
      </c>
      <c r="D855" s="76">
        <v>0</v>
      </c>
      <c r="E855" s="52">
        <v>0</v>
      </c>
      <c r="F855" s="52" t="s">
        <v>74</v>
      </c>
      <c r="G855" s="52">
        <v>0</v>
      </c>
    </row>
    <row r="856" spans="1:7" ht="36" x14ac:dyDescent="0.2">
      <c r="A856" s="60"/>
      <c r="B856" s="115"/>
      <c r="C856" s="3" t="s">
        <v>789</v>
      </c>
      <c r="D856" s="77"/>
      <c r="E856" s="53"/>
      <c r="F856" s="53"/>
      <c r="G856" s="53"/>
    </row>
    <row r="857" spans="1:7" x14ac:dyDescent="0.2">
      <c r="A857" s="60"/>
      <c r="B857" s="115"/>
      <c r="C857" s="11" t="s">
        <v>110</v>
      </c>
      <c r="D857" s="76">
        <v>0</v>
      </c>
      <c r="E857" s="52">
        <v>0</v>
      </c>
      <c r="F857" s="52" t="s">
        <v>74</v>
      </c>
      <c r="G857" s="52">
        <v>0</v>
      </c>
    </row>
    <row r="858" spans="1:7" ht="60" x14ac:dyDescent="0.2">
      <c r="A858" s="60"/>
      <c r="B858" s="115"/>
      <c r="C858" s="3" t="s">
        <v>790</v>
      </c>
      <c r="D858" s="77"/>
      <c r="E858" s="53"/>
      <c r="F858" s="53"/>
      <c r="G858" s="53"/>
    </row>
    <row r="859" spans="1:7" x14ac:dyDescent="0.2">
      <c r="A859" s="60"/>
      <c r="B859" s="115"/>
      <c r="C859" s="11" t="s">
        <v>112</v>
      </c>
      <c r="D859" s="76">
        <v>0</v>
      </c>
      <c r="E859" s="52">
        <v>0</v>
      </c>
      <c r="F859" s="52" t="s">
        <v>74</v>
      </c>
      <c r="G859" s="33"/>
    </row>
    <row r="860" spans="1:7" ht="24" x14ac:dyDescent="0.2">
      <c r="A860" s="60"/>
      <c r="B860" s="115"/>
      <c r="C860" s="3" t="s">
        <v>791</v>
      </c>
      <c r="D860" s="77"/>
      <c r="E860" s="53"/>
      <c r="F860" s="53"/>
      <c r="G860" s="33">
        <v>0</v>
      </c>
    </row>
    <row r="861" spans="1:7" x14ac:dyDescent="0.2">
      <c r="A861" s="60"/>
      <c r="B861" s="115"/>
      <c r="C861" s="20" t="s">
        <v>72</v>
      </c>
      <c r="D861" s="117">
        <f>D863+D865+D867</f>
        <v>36508</v>
      </c>
      <c r="E861" s="117">
        <f>E863+E865+E867</f>
        <v>17867.66</v>
      </c>
      <c r="F861" s="68" t="s">
        <v>74</v>
      </c>
      <c r="G861" s="117">
        <f>G863+G865+G867</f>
        <v>17867.66</v>
      </c>
    </row>
    <row r="862" spans="1:7" ht="36" x14ac:dyDescent="0.2">
      <c r="A862" s="60"/>
      <c r="B862" s="115"/>
      <c r="C862" s="23" t="s">
        <v>792</v>
      </c>
      <c r="D862" s="118"/>
      <c r="E862" s="118"/>
      <c r="F862" s="69"/>
      <c r="G862" s="118"/>
    </row>
    <row r="863" spans="1:7" x14ac:dyDescent="0.2">
      <c r="A863" s="60"/>
      <c r="B863" s="115"/>
      <c r="C863" s="11" t="s">
        <v>42</v>
      </c>
      <c r="D863" s="76">
        <v>29949.5</v>
      </c>
      <c r="E863" s="52">
        <v>15486.81</v>
      </c>
      <c r="F863" s="52" t="s">
        <v>74</v>
      </c>
      <c r="G863" s="52">
        <v>15486.81</v>
      </c>
    </row>
    <row r="864" spans="1:7" ht="24" x14ac:dyDescent="0.2">
      <c r="A864" s="60"/>
      <c r="B864" s="115"/>
      <c r="C864" s="3" t="s">
        <v>793</v>
      </c>
      <c r="D864" s="77"/>
      <c r="E864" s="53"/>
      <c r="F864" s="53"/>
      <c r="G864" s="53"/>
    </row>
    <row r="865" spans="1:7" x14ac:dyDescent="0.2">
      <c r="A865" s="60"/>
      <c r="B865" s="115"/>
      <c r="C865" s="11" t="s">
        <v>18</v>
      </c>
      <c r="D865" s="76">
        <v>299.5</v>
      </c>
      <c r="E865" s="52">
        <v>116.21</v>
      </c>
      <c r="F865" s="52" t="s">
        <v>74</v>
      </c>
      <c r="G865" s="52">
        <v>116.21</v>
      </c>
    </row>
    <row r="866" spans="1:7" ht="24" x14ac:dyDescent="0.2">
      <c r="A866" s="60"/>
      <c r="B866" s="115"/>
      <c r="C866" s="3" t="s">
        <v>794</v>
      </c>
      <c r="D866" s="77"/>
      <c r="E866" s="53"/>
      <c r="F866" s="53"/>
      <c r="G866" s="53"/>
    </row>
    <row r="867" spans="1:7" x14ac:dyDescent="0.2">
      <c r="A867" s="60"/>
      <c r="B867" s="115"/>
      <c r="C867" s="11" t="s">
        <v>21</v>
      </c>
      <c r="D867" s="76">
        <v>6259</v>
      </c>
      <c r="E867" s="52">
        <v>2264.64</v>
      </c>
      <c r="F867" s="52" t="s">
        <v>74</v>
      </c>
      <c r="G867" s="52">
        <v>2264.64</v>
      </c>
    </row>
    <row r="868" spans="1:7" ht="24" x14ac:dyDescent="0.2">
      <c r="A868" s="60"/>
      <c r="B868" s="115"/>
      <c r="C868" s="3" t="s">
        <v>795</v>
      </c>
      <c r="D868" s="77"/>
      <c r="E868" s="53"/>
      <c r="F868" s="53"/>
      <c r="G868" s="53"/>
    </row>
    <row r="869" spans="1:7" x14ac:dyDescent="0.2">
      <c r="A869" s="60"/>
      <c r="B869" s="115"/>
      <c r="C869" s="20" t="s">
        <v>135</v>
      </c>
      <c r="D869" s="117">
        <f>D871+D873+D875+D877+D879+D881+D883+D885+D887+D889+D891+D893+D895</f>
        <v>179775</v>
      </c>
      <c r="E869" s="117">
        <f>E871+E873+E875+E877+E879+E881+E883+E885+E887+E889+E891+E893+E895</f>
        <v>5904.6100000000006</v>
      </c>
      <c r="F869" s="68" t="s">
        <v>826</v>
      </c>
      <c r="G869" s="117">
        <f>G871+G873+G875+G877+G879+G881+G883+G885+G887+G889+G891+G893+G895</f>
        <v>5904.6100000000006</v>
      </c>
    </row>
    <row r="870" spans="1:7" ht="36" x14ac:dyDescent="0.2">
      <c r="A870" s="60"/>
      <c r="B870" s="115"/>
      <c r="C870" s="23" t="s">
        <v>796</v>
      </c>
      <c r="D870" s="118"/>
      <c r="E870" s="118"/>
      <c r="F870" s="69"/>
      <c r="G870" s="118"/>
    </row>
    <row r="871" spans="1:7" x14ac:dyDescent="0.2">
      <c r="A871" s="60"/>
      <c r="B871" s="115"/>
      <c r="C871" s="11" t="s">
        <v>42</v>
      </c>
      <c r="D871" s="54">
        <v>0</v>
      </c>
      <c r="E871" s="52">
        <v>0</v>
      </c>
      <c r="F871" s="52" t="s">
        <v>74</v>
      </c>
      <c r="G871" s="52">
        <v>0</v>
      </c>
    </row>
    <row r="872" spans="1:7" ht="24" x14ac:dyDescent="0.2">
      <c r="A872" s="60"/>
      <c r="B872" s="115"/>
      <c r="C872" s="3" t="s">
        <v>797</v>
      </c>
      <c r="D872" s="55"/>
      <c r="E872" s="53"/>
      <c r="F872" s="53"/>
      <c r="G872" s="53"/>
    </row>
    <row r="873" spans="1:7" x14ac:dyDescent="0.2">
      <c r="A873" s="60"/>
      <c r="B873" s="115"/>
      <c r="C873" s="11" t="s">
        <v>18</v>
      </c>
      <c r="D873" s="54">
        <v>50</v>
      </c>
      <c r="E873" s="52">
        <v>0</v>
      </c>
      <c r="F873" s="52" t="s">
        <v>470</v>
      </c>
      <c r="G873" s="52">
        <v>0</v>
      </c>
    </row>
    <row r="874" spans="1:7" ht="36" x14ac:dyDescent="0.2">
      <c r="A874" s="60"/>
      <c r="B874" s="115"/>
      <c r="C874" s="3" t="s">
        <v>798</v>
      </c>
      <c r="D874" s="55"/>
      <c r="E874" s="53"/>
      <c r="F874" s="53"/>
      <c r="G874" s="53"/>
    </row>
    <row r="875" spans="1:7" x14ac:dyDescent="0.2">
      <c r="A875" s="60"/>
      <c r="B875" s="115"/>
      <c r="C875" s="11" t="s">
        <v>45</v>
      </c>
      <c r="D875" s="54">
        <v>0</v>
      </c>
      <c r="E875" s="52">
        <v>0</v>
      </c>
      <c r="F875" s="52" t="s">
        <v>74</v>
      </c>
      <c r="G875" s="52">
        <v>0</v>
      </c>
    </row>
    <row r="876" spans="1:7" ht="24" x14ac:dyDescent="0.2">
      <c r="A876" s="60"/>
      <c r="B876" s="115"/>
      <c r="C876" s="3" t="s">
        <v>799</v>
      </c>
      <c r="D876" s="55"/>
      <c r="E876" s="53"/>
      <c r="F876" s="53"/>
      <c r="G876" s="53"/>
    </row>
    <row r="877" spans="1:7" x14ac:dyDescent="0.2">
      <c r="A877" s="60"/>
      <c r="B877" s="115"/>
      <c r="C877" s="11" t="s">
        <v>48</v>
      </c>
      <c r="D877" s="76">
        <v>100</v>
      </c>
      <c r="E877" s="52">
        <v>0</v>
      </c>
      <c r="F877" s="52" t="s">
        <v>470</v>
      </c>
      <c r="G877" s="52">
        <v>0</v>
      </c>
    </row>
    <row r="878" spans="1:7" ht="24" x14ac:dyDescent="0.2">
      <c r="A878" s="60"/>
      <c r="B878" s="115"/>
      <c r="C878" s="3" t="s">
        <v>800</v>
      </c>
      <c r="D878" s="77"/>
      <c r="E878" s="53"/>
      <c r="F878" s="53"/>
      <c r="G878" s="53"/>
    </row>
    <row r="879" spans="1:7" x14ac:dyDescent="0.2">
      <c r="A879" s="60"/>
      <c r="B879" s="115"/>
      <c r="C879" s="11" t="s">
        <v>51</v>
      </c>
      <c r="D879" s="76">
        <v>50</v>
      </c>
      <c r="E879" s="52">
        <v>0</v>
      </c>
      <c r="F879" s="52" t="s">
        <v>470</v>
      </c>
      <c r="G879" s="52">
        <v>0</v>
      </c>
    </row>
    <row r="880" spans="1:7" ht="36" x14ac:dyDescent="0.2">
      <c r="A880" s="60"/>
      <c r="B880" s="115"/>
      <c r="C880" s="3" t="s">
        <v>801</v>
      </c>
      <c r="D880" s="77"/>
      <c r="E880" s="53"/>
      <c r="F880" s="53"/>
      <c r="G880" s="53"/>
    </row>
    <row r="881" spans="1:7" x14ac:dyDescent="0.2">
      <c r="A881" s="60"/>
      <c r="B881" s="115"/>
      <c r="C881" s="11" t="s">
        <v>21</v>
      </c>
      <c r="D881" s="54">
        <v>0</v>
      </c>
      <c r="E881" s="52">
        <v>0</v>
      </c>
      <c r="F881" s="52" t="s">
        <v>74</v>
      </c>
      <c r="G881" s="52">
        <v>0</v>
      </c>
    </row>
    <row r="882" spans="1:7" ht="36" x14ac:dyDescent="0.2">
      <c r="A882" s="60"/>
      <c r="B882" s="115"/>
      <c r="C882" s="3" t="s">
        <v>802</v>
      </c>
      <c r="D882" s="55"/>
      <c r="E882" s="53"/>
      <c r="F882" s="53"/>
      <c r="G882" s="53"/>
    </row>
    <row r="883" spans="1:7" x14ac:dyDescent="0.2">
      <c r="A883" s="60"/>
      <c r="B883" s="115"/>
      <c r="C883" s="11" t="s">
        <v>24</v>
      </c>
      <c r="D883" s="76">
        <v>0</v>
      </c>
      <c r="E883" s="52">
        <v>0</v>
      </c>
      <c r="F883" s="52" t="s">
        <v>74</v>
      </c>
      <c r="G883" s="52">
        <v>0</v>
      </c>
    </row>
    <row r="884" spans="1:7" ht="24" x14ac:dyDescent="0.2">
      <c r="A884" s="60"/>
      <c r="B884" s="115"/>
      <c r="C884" s="3" t="s">
        <v>803</v>
      </c>
      <c r="D884" s="77"/>
      <c r="E884" s="53"/>
      <c r="F884" s="53"/>
      <c r="G884" s="53"/>
    </row>
    <row r="885" spans="1:7" x14ac:dyDescent="0.2">
      <c r="A885" s="60"/>
      <c r="B885" s="115"/>
      <c r="C885" s="11" t="s">
        <v>26</v>
      </c>
      <c r="D885" s="54">
        <v>0</v>
      </c>
      <c r="E885" s="52">
        <v>0</v>
      </c>
      <c r="F885" s="52" t="s">
        <v>74</v>
      </c>
      <c r="G885" s="52">
        <v>0</v>
      </c>
    </row>
    <row r="886" spans="1:7" ht="24" x14ac:dyDescent="0.2">
      <c r="A886" s="60"/>
      <c r="B886" s="115"/>
      <c r="C886" s="3" t="s">
        <v>804</v>
      </c>
      <c r="D886" s="55"/>
      <c r="E886" s="53"/>
      <c r="F886" s="53"/>
      <c r="G886" s="53"/>
    </row>
    <row r="887" spans="1:7" x14ac:dyDescent="0.2">
      <c r="A887" s="60"/>
      <c r="B887" s="115"/>
      <c r="C887" s="11" t="s">
        <v>28</v>
      </c>
      <c r="D887" s="76">
        <v>165000</v>
      </c>
      <c r="E887" s="52">
        <v>0</v>
      </c>
      <c r="F887" s="52" t="s">
        <v>470</v>
      </c>
      <c r="G887" s="52">
        <v>0</v>
      </c>
    </row>
    <row r="888" spans="1:7" ht="24" x14ac:dyDescent="0.2">
      <c r="A888" s="60"/>
      <c r="B888" s="115"/>
      <c r="C888" s="3" t="s">
        <v>805</v>
      </c>
      <c r="D888" s="77"/>
      <c r="E888" s="53"/>
      <c r="F888" s="53"/>
      <c r="G888" s="53"/>
    </row>
    <row r="889" spans="1:7" x14ac:dyDescent="0.2">
      <c r="A889" s="60"/>
      <c r="B889" s="115"/>
      <c r="C889" s="11" t="s">
        <v>30</v>
      </c>
      <c r="D889" s="76">
        <v>0</v>
      </c>
      <c r="E889" s="52">
        <v>0</v>
      </c>
      <c r="F889" s="52" t="s">
        <v>74</v>
      </c>
      <c r="G889" s="52">
        <v>0</v>
      </c>
    </row>
    <row r="890" spans="1:7" ht="24" x14ac:dyDescent="0.2">
      <c r="A890" s="60"/>
      <c r="B890" s="115"/>
      <c r="C890" s="3" t="s">
        <v>806</v>
      </c>
      <c r="D890" s="77"/>
      <c r="E890" s="53"/>
      <c r="F890" s="53"/>
      <c r="G890" s="53"/>
    </row>
    <row r="891" spans="1:7" x14ac:dyDescent="0.2">
      <c r="A891" s="60"/>
      <c r="B891" s="115"/>
      <c r="C891" s="11" t="s">
        <v>33</v>
      </c>
      <c r="D891" s="76">
        <v>2500</v>
      </c>
      <c r="E891" s="52">
        <v>1843.31</v>
      </c>
      <c r="F891" s="52" t="s">
        <v>808</v>
      </c>
      <c r="G891" s="52">
        <v>1843.31</v>
      </c>
    </row>
    <row r="892" spans="1:7" ht="24" x14ac:dyDescent="0.2">
      <c r="A892" s="60"/>
      <c r="B892" s="115"/>
      <c r="C892" s="3" t="s">
        <v>807</v>
      </c>
      <c r="D892" s="77"/>
      <c r="E892" s="53"/>
      <c r="F892" s="53"/>
      <c r="G892" s="53"/>
    </row>
    <row r="893" spans="1:7" x14ac:dyDescent="0.2">
      <c r="A893" s="60"/>
      <c r="B893" s="115"/>
      <c r="C893" s="11" t="s">
        <v>36</v>
      </c>
      <c r="D893" s="76">
        <v>12075</v>
      </c>
      <c r="E893" s="52">
        <v>4061.3</v>
      </c>
      <c r="F893" s="52" t="s">
        <v>74</v>
      </c>
      <c r="G893" s="52">
        <v>4061.3</v>
      </c>
    </row>
    <row r="894" spans="1:7" ht="24" x14ac:dyDescent="0.2">
      <c r="A894" s="60"/>
      <c r="B894" s="115"/>
      <c r="C894" s="3" t="s">
        <v>809</v>
      </c>
      <c r="D894" s="77"/>
      <c r="E894" s="53"/>
      <c r="F894" s="53"/>
      <c r="G894" s="53"/>
    </row>
    <row r="895" spans="1:7" x14ac:dyDescent="0.2">
      <c r="A895" s="60"/>
      <c r="B895" s="115"/>
      <c r="C895" s="11" t="s">
        <v>277</v>
      </c>
      <c r="D895" s="76">
        <v>0</v>
      </c>
      <c r="E895" s="52">
        <v>0</v>
      </c>
      <c r="F895" s="52" t="s">
        <v>74</v>
      </c>
      <c r="G895" s="52">
        <v>0</v>
      </c>
    </row>
    <row r="896" spans="1:7" ht="36" x14ac:dyDescent="0.2">
      <c r="A896" s="60"/>
      <c r="B896" s="115"/>
      <c r="C896" s="3" t="s">
        <v>810</v>
      </c>
      <c r="D896" s="77"/>
      <c r="E896" s="53"/>
      <c r="F896" s="53"/>
      <c r="G896" s="53"/>
    </row>
    <row r="897" spans="1:7" x14ac:dyDescent="0.2">
      <c r="A897" s="60"/>
      <c r="B897" s="115"/>
      <c r="C897" s="20" t="s">
        <v>295</v>
      </c>
      <c r="D897" s="117">
        <f>D899+D901+D903+D905+D907+D909+D911+D913+D915+D917+D919</f>
        <v>0</v>
      </c>
      <c r="E897" s="68">
        <v>0</v>
      </c>
      <c r="F897" s="68" t="s">
        <v>74</v>
      </c>
      <c r="G897" s="68">
        <v>0</v>
      </c>
    </row>
    <row r="898" spans="1:7" ht="36" x14ac:dyDescent="0.2">
      <c r="A898" s="60"/>
      <c r="B898" s="115"/>
      <c r="C898" s="23" t="s">
        <v>811</v>
      </c>
      <c r="D898" s="118"/>
      <c r="E898" s="69"/>
      <c r="F898" s="69"/>
      <c r="G898" s="69"/>
    </row>
    <row r="899" spans="1:7" x14ac:dyDescent="0.2">
      <c r="A899" s="60"/>
      <c r="B899" s="115"/>
      <c r="C899" s="11" t="s">
        <v>42</v>
      </c>
      <c r="D899" s="76">
        <v>0</v>
      </c>
      <c r="E899" s="52">
        <v>0</v>
      </c>
      <c r="F899" s="52" t="s">
        <v>74</v>
      </c>
      <c r="G899" s="52">
        <v>0</v>
      </c>
    </row>
    <row r="900" spans="1:7" ht="24" x14ac:dyDescent="0.2">
      <c r="A900" s="60"/>
      <c r="B900" s="115"/>
      <c r="C900" s="3" t="s">
        <v>812</v>
      </c>
      <c r="D900" s="77"/>
      <c r="E900" s="53"/>
      <c r="F900" s="53"/>
      <c r="G900" s="53"/>
    </row>
    <row r="901" spans="1:7" x14ac:dyDescent="0.2">
      <c r="A901" s="60"/>
      <c r="B901" s="115"/>
      <c r="C901" s="11" t="s">
        <v>18</v>
      </c>
      <c r="D901" s="76">
        <v>0</v>
      </c>
      <c r="E901" s="52">
        <v>0</v>
      </c>
      <c r="F901" s="52" t="s">
        <v>74</v>
      </c>
      <c r="G901" s="52">
        <v>0</v>
      </c>
    </row>
    <row r="902" spans="1:7" ht="36" x14ac:dyDescent="0.2">
      <c r="A902" s="60"/>
      <c r="B902" s="115"/>
      <c r="C902" s="3" t="s">
        <v>813</v>
      </c>
      <c r="D902" s="77"/>
      <c r="E902" s="53"/>
      <c r="F902" s="53"/>
      <c r="G902" s="53"/>
    </row>
    <row r="903" spans="1:7" x14ac:dyDescent="0.2">
      <c r="A903" s="60"/>
      <c r="B903" s="115"/>
      <c r="C903" s="11" t="s">
        <v>45</v>
      </c>
      <c r="D903" s="76">
        <v>0</v>
      </c>
      <c r="E903" s="52">
        <v>0</v>
      </c>
      <c r="F903" s="52" t="s">
        <v>74</v>
      </c>
      <c r="G903" s="52">
        <v>0</v>
      </c>
    </row>
    <row r="904" spans="1:7" ht="24" x14ac:dyDescent="0.2">
      <c r="A904" s="60"/>
      <c r="B904" s="115"/>
      <c r="C904" s="3" t="s">
        <v>814</v>
      </c>
      <c r="D904" s="77"/>
      <c r="E904" s="53"/>
      <c r="F904" s="53"/>
      <c r="G904" s="53"/>
    </row>
    <row r="905" spans="1:7" x14ac:dyDescent="0.2">
      <c r="A905" s="60"/>
      <c r="B905" s="115"/>
      <c r="C905" s="11" t="s">
        <v>48</v>
      </c>
      <c r="D905" s="76">
        <v>0</v>
      </c>
      <c r="E905" s="52">
        <v>0</v>
      </c>
      <c r="F905" s="52" t="s">
        <v>74</v>
      </c>
      <c r="G905" s="52">
        <v>0</v>
      </c>
    </row>
    <row r="906" spans="1:7" ht="24" x14ac:dyDescent="0.2">
      <c r="A906" s="60"/>
      <c r="B906" s="115"/>
      <c r="C906" s="3" t="s">
        <v>815</v>
      </c>
      <c r="D906" s="77"/>
      <c r="E906" s="53"/>
      <c r="F906" s="53"/>
      <c r="G906" s="53"/>
    </row>
    <row r="907" spans="1:7" x14ac:dyDescent="0.2">
      <c r="A907" s="60"/>
      <c r="B907" s="115"/>
      <c r="C907" s="11" t="s">
        <v>51</v>
      </c>
      <c r="D907" s="76">
        <v>0</v>
      </c>
      <c r="E907" s="52">
        <v>0</v>
      </c>
      <c r="F907" s="52" t="s">
        <v>74</v>
      </c>
      <c r="G907" s="52">
        <v>0</v>
      </c>
    </row>
    <row r="908" spans="1:7" ht="36" x14ac:dyDescent="0.2">
      <c r="A908" s="60"/>
      <c r="B908" s="115"/>
      <c r="C908" s="3" t="s">
        <v>816</v>
      </c>
      <c r="D908" s="77"/>
      <c r="E908" s="53"/>
      <c r="F908" s="53"/>
      <c r="G908" s="53"/>
    </row>
    <row r="909" spans="1:7" x14ac:dyDescent="0.2">
      <c r="A909" s="60"/>
      <c r="B909" s="115"/>
      <c r="C909" s="11" t="s">
        <v>54</v>
      </c>
      <c r="D909" s="76">
        <v>0</v>
      </c>
      <c r="E909" s="52">
        <v>0</v>
      </c>
      <c r="F909" s="52" t="s">
        <v>74</v>
      </c>
      <c r="G909" s="52">
        <v>0</v>
      </c>
    </row>
    <row r="910" spans="1:7" ht="24" x14ac:dyDescent="0.2">
      <c r="A910" s="60"/>
      <c r="B910" s="115"/>
      <c r="C910" s="3" t="s">
        <v>817</v>
      </c>
      <c r="D910" s="77"/>
      <c r="E910" s="53"/>
      <c r="F910" s="53"/>
      <c r="G910" s="53"/>
    </row>
    <row r="911" spans="1:7" x14ac:dyDescent="0.2">
      <c r="A911" s="60"/>
      <c r="B911" s="115"/>
      <c r="C911" s="11" t="s">
        <v>108</v>
      </c>
      <c r="D911" s="76">
        <v>0</v>
      </c>
      <c r="E911" s="52">
        <v>0</v>
      </c>
      <c r="F911" s="52" t="s">
        <v>74</v>
      </c>
      <c r="G911" s="52">
        <v>0</v>
      </c>
    </row>
    <row r="912" spans="1:7" ht="24" x14ac:dyDescent="0.2">
      <c r="A912" s="60"/>
      <c r="B912" s="115"/>
      <c r="C912" s="3" t="s">
        <v>818</v>
      </c>
      <c r="D912" s="77"/>
      <c r="E912" s="53"/>
      <c r="F912" s="53"/>
      <c r="G912" s="53"/>
    </row>
    <row r="913" spans="1:7" x14ac:dyDescent="0.2">
      <c r="A913" s="60"/>
      <c r="B913" s="115"/>
      <c r="C913" s="11" t="s">
        <v>110</v>
      </c>
      <c r="D913" s="76">
        <v>0</v>
      </c>
      <c r="E913" s="52">
        <v>0</v>
      </c>
      <c r="F913" s="52" t="s">
        <v>74</v>
      </c>
      <c r="G913" s="52">
        <v>0</v>
      </c>
    </row>
    <row r="914" spans="1:7" ht="24" x14ac:dyDescent="0.2">
      <c r="A914" s="60"/>
      <c r="B914" s="115"/>
      <c r="C914" s="3" t="s">
        <v>819</v>
      </c>
      <c r="D914" s="77"/>
      <c r="E914" s="53"/>
      <c r="F914" s="53"/>
      <c r="G914" s="53"/>
    </row>
    <row r="915" spans="1:7" x14ac:dyDescent="0.2">
      <c r="A915" s="60"/>
      <c r="B915" s="115"/>
      <c r="C915" s="11" t="s">
        <v>112</v>
      </c>
      <c r="D915" s="76">
        <v>0</v>
      </c>
      <c r="E915" s="52">
        <v>0</v>
      </c>
      <c r="F915" s="52" t="s">
        <v>74</v>
      </c>
      <c r="G915" s="52">
        <v>0</v>
      </c>
    </row>
    <row r="916" spans="1:7" ht="36" x14ac:dyDescent="0.2">
      <c r="A916" s="60"/>
      <c r="B916" s="115"/>
      <c r="C916" s="3" t="s">
        <v>820</v>
      </c>
      <c r="D916" s="77"/>
      <c r="E916" s="53"/>
      <c r="F916" s="53"/>
      <c r="G916" s="53"/>
    </row>
    <row r="917" spans="1:7" x14ac:dyDescent="0.2">
      <c r="A917" s="60"/>
      <c r="B917" s="115"/>
      <c r="C917" s="11" t="s">
        <v>114</v>
      </c>
      <c r="D917" s="76">
        <v>0</v>
      </c>
      <c r="E917" s="52">
        <v>0</v>
      </c>
      <c r="F917" s="52" t="s">
        <v>74</v>
      </c>
      <c r="G917" s="52">
        <v>0</v>
      </c>
    </row>
    <row r="918" spans="1:7" ht="24" x14ac:dyDescent="0.2">
      <c r="A918" s="60"/>
      <c r="B918" s="115"/>
      <c r="C918" s="3" t="s">
        <v>821</v>
      </c>
      <c r="D918" s="77"/>
      <c r="E918" s="53"/>
      <c r="F918" s="53"/>
      <c r="G918" s="53"/>
    </row>
    <row r="919" spans="1:7" x14ac:dyDescent="0.2">
      <c r="A919" s="60"/>
      <c r="B919" s="115"/>
      <c r="C919" s="11" t="s">
        <v>116</v>
      </c>
      <c r="D919" s="76">
        <v>0</v>
      </c>
      <c r="E919" s="52">
        <v>0</v>
      </c>
      <c r="F919" s="52" t="s">
        <v>74</v>
      </c>
      <c r="G919" s="52">
        <v>0</v>
      </c>
    </row>
    <row r="920" spans="1:7" ht="24" x14ac:dyDescent="0.2">
      <c r="A920" s="60"/>
      <c r="B920" s="115"/>
      <c r="C920" s="3" t="s">
        <v>822</v>
      </c>
      <c r="D920" s="77"/>
      <c r="E920" s="53"/>
      <c r="F920" s="53"/>
      <c r="G920" s="53"/>
    </row>
    <row r="921" spans="1:7" x14ac:dyDescent="0.2">
      <c r="A921" s="61"/>
      <c r="B921" s="116"/>
      <c r="C921" s="28" t="s">
        <v>82</v>
      </c>
      <c r="D921" s="26">
        <f>D799+D813+D841+D861+D869+D897</f>
        <v>250173.4</v>
      </c>
      <c r="E921" s="26">
        <f>E799+E813+E841+E861+E869+E897</f>
        <v>33993.93</v>
      </c>
      <c r="F921" s="26" t="s">
        <v>827</v>
      </c>
      <c r="G921" s="26">
        <f>G799+G813+G841+G861+G869+G897</f>
        <v>33993.93</v>
      </c>
    </row>
    <row r="922" spans="1:7" x14ac:dyDescent="0.2">
      <c r="A922" s="59">
        <v>7</v>
      </c>
      <c r="B922" s="56" t="s">
        <v>857</v>
      </c>
      <c r="C922" s="24" t="s">
        <v>15</v>
      </c>
      <c r="D922" s="117">
        <f>D924+D926+D928+D930+D932+D934+D936+D938+D940+D942+D944+D946</f>
        <v>122548.4</v>
      </c>
      <c r="E922" s="117">
        <f>E924+E926+E928+E930+E932+E934+E936+E938+E940+E942+E944+E946</f>
        <v>56071.21</v>
      </c>
      <c r="F922" s="68" t="s">
        <v>829</v>
      </c>
      <c r="G922" s="117">
        <f>G924+G926+G928+G930+G932+G934+G936+G938+G940+G942+G944+G946</f>
        <v>56071.21</v>
      </c>
    </row>
    <row r="923" spans="1:7" x14ac:dyDescent="0.2">
      <c r="A923" s="60"/>
      <c r="B923" s="57"/>
      <c r="C923" s="25" t="s">
        <v>828</v>
      </c>
      <c r="D923" s="118"/>
      <c r="E923" s="118"/>
      <c r="F923" s="69"/>
      <c r="G923" s="118"/>
    </row>
    <row r="924" spans="1:7" x14ac:dyDescent="0.2">
      <c r="A924" s="60"/>
      <c r="B924" s="57"/>
      <c r="C924" s="13" t="s">
        <v>42</v>
      </c>
      <c r="D924" s="76">
        <v>75802.600000000006</v>
      </c>
      <c r="E924" s="52">
        <v>33261.800000000003</v>
      </c>
      <c r="F924" s="52" t="s">
        <v>831</v>
      </c>
      <c r="G924" s="52">
        <v>33261.800000000003</v>
      </c>
    </row>
    <row r="925" spans="1:7" ht="36" x14ac:dyDescent="0.2">
      <c r="A925" s="60"/>
      <c r="B925" s="57"/>
      <c r="C925" s="15" t="s">
        <v>830</v>
      </c>
      <c r="D925" s="77"/>
      <c r="E925" s="53"/>
      <c r="F925" s="53"/>
      <c r="G925" s="53"/>
    </row>
    <row r="926" spans="1:7" x14ac:dyDescent="0.2">
      <c r="A926" s="60"/>
      <c r="B926" s="57"/>
      <c r="C926" s="13" t="s">
        <v>18</v>
      </c>
      <c r="D926" s="76">
        <v>0</v>
      </c>
      <c r="E926" s="52">
        <v>0</v>
      </c>
      <c r="F926" s="52" t="s">
        <v>67</v>
      </c>
      <c r="G926" s="52">
        <v>0</v>
      </c>
    </row>
    <row r="927" spans="1:7" ht="24" x14ac:dyDescent="0.2">
      <c r="A927" s="60"/>
      <c r="B927" s="57"/>
      <c r="C927" s="15" t="s">
        <v>832</v>
      </c>
      <c r="D927" s="77"/>
      <c r="E927" s="53"/>
      <c r="F927" s="53"/>
      <c r="G927" s="53"/>
    </row>
    <row r="928" spans="1:7" x14ac:dyDescent="0.2">
      <c r="A928" s="60"/>
      <c r="B928" s="57"/>
      <c r="C928" s="13" t="s">
        <v>45</v>
      </c>
      <c r="D928" s="76">
        <v>7200</v>
      </c>
      <c r="E928" s="52">
        <v>3717.2</v>
      </c>
      <c r="F928" s="52" t="s">
        <v>858</v>
      </c>
      <c r="G928" s="52">
        <v>3717.2</v>
      </c>
    </row>
    <row r="929" spans="1:7" ht="24" x14ac:dyDescent="0.2">
      <c r="A929" s="60"/>
      <c r="B929" s="57"/>
      <c r="C929" s="15" t="s">
        <v>833</v>
      </c>
      <c r="D929" s="77"/>
      <c r="E929" s="53"/>
      <c r="F929" s="53"/>
      <c r="G929" s="53"/>
    </row>
    <row r="930" spans="1:7" x14ac:dyDescent="0.2">
      <c r="A930" s="60"/>
      <c r="B930" s="57"/>
      <c r="C930" s="13" t="s">
        <v>48</v>
      </c>
      <c r="D930" s="76">
        <v>15000</v>
      </c>
      <c r="E930" s="52">
        <v>7500</v>
      </c>
      <c r="F930" s="52" t="s">
        <v>860</v>
      </c>
      <c r="G930" s="52">
        <v>7500</v>
      </c>
    </row>
    <row r="931" spans="1:7" ht="24" x14ac:dyDescent="0.2">
      <c r="A931" s="60"/>
      <c r="B931" s="57"/>
      <c r="C931" s="15" t="s">
        <v>834</v>
      </c>
      <c r="D931" s="77"/>
      <c r="E931" s="53"/>
      <c r="F931" s="53"/>
      <c r="G931" s="53"/>
    </row>
    <row r="932" spans="1:7" x14ac:dyDescent="0.2">
      <c r="A932" s="60"/>
      <c r="B932" s="57"/>
      <c r="C932" s="13" t="s">
        <v>51</v>
      </c>
      <c r="D932" s="76">
        <v>4394.2</v>
      </c>
      <c r="E932" s="52">
        <v>1571.6</v>
      </c>
      <c r="F932" s="52" t="s">
        <v>836</v>
      </c>
      <c r="G932" s="52">
        <v>1571.6</v>
      </c>
    </row>
    <row r="933" spans="1:7" x14ac:dyDescent="0.2">
      <c r="A933" s="60"/>
      <c r="B933" s="57"/>
      <c r="C933" s="15" t="s">
        <v>835</v>
      </c>
      <c r="D933" s="77"/>
      <c r="E933" s="53"/>
      <c r="F933" s="53"/>
      <c r="G933" s="53"/>
    </row>
    <row r="934" spans="1:7" x14ac:dyDescent="0.2">
      <c r="A934" s="60"/>
      <c r="B934" s="57"/>
      <c r="C934" s="13" t="s">
        <v>54</v>
      </c>
      <c r="D934" s="76">
        <v>10846</v>
      </c>
      <c r="E934" s="52">
        <v>5194.1000000000004</v>
      </c>
      <c r="F934" s="52" t="s">
        <v>838</v>
      </c>
      <c r="G934" s="52">
        <v>5194.1000000000004</v>
      </c>
    </row>
    <row r="935" spans="1:7" ht="24" x14ac:dyDescent="0.2">
      <c r="A935" s="60"/>
      <c r="B935" s="57"/>
      <c r="C935" s="15" t="s">
        <v>837</v>
      </c>
      <c r="D935" s="77"/>
      <c r="E935" s="53"/>
      <c r="F935" s="53"/>
      <c r="G935" s="53"/>
    </row>
    <row r="936" spans="1:7" x14ac:dyDescent="0.2">
      <c r="A936" s="60"/>
      <c r="B936" s="57"/>
      <c r="C936" s="13" t="s">
        <v>108</v>
      </c>
      <c r="D936" s="76">
        <f>1481+3345.54</f>
        <v>4826.54</v>
      </c>
      <c r="E936" s="52">
        <f>1480.97+3345.54</f>
        <v>4826.51</v>
      </c>
      <c r="F936" s="52" t="s">
        <v>859</v>
      </c>
      <c r="G936" s="52">
        <f>1480.97+3345.54</f>
        <v>4826.51</v>
      </c>
    </row>
    <row r="937" spans="1:7" ht="24" x14ac:dyDescent="0.2">
      <c r="A937" s="60"/>
      <c r="B937" s="57"/>
      <c r="C937" s="15" t="s">
        <v>839</v>
      </c>
      <c r="D937" s="77"/>
      <c r="E937" s="53"/>
      <c r="F937" s="53"/>
      <c r="G937" s="53"/>
    </row>
    <row r="938" spans="1:7" x14ac:dyDescent="0.2">
      <c r="A938" s="60"/>
      <c r="B938" s="57"/>
      <c r="C938" s="13" t="s">
        <v>110</v>
      </c>
      <c r="D938" s="76">
        <v>0</v>
      </c>
      <c r="E938" s="52">
        <v>0</v>
      </c>
      <c r="F938" s="52" t="s">
        <v>67</v>
      </c>
      <c r="G938" s="52">
        <v>0</v>
      </c>
    </row>
    <row r="939" spans="1:7" ht="36" x14ac:dyDescent="0.2">
      <c r="A939" s="60"/>
      <c r="B939" s="57"/>
      <c r="C939" s="15" t="s">
        <v>840</v>
      </c>
      <c r="D939" s="77"/>
      <c r="E939" s="53"/>
      <c r="F939" s="53"/>
      <c r="G939" s="53"/>
    </row>
    <row r="940" spans="1:7" x14ac:dyDescent="0.2">
      <c r="A940" s="60"/>
      <c r="B940" s="57"/>
      <c r="C940" s="13" t="s">
        <v>112</v>
      </c>
      <c r="D940" s="76">
        <v>0</v>
      </c>
      <c r="E940" s="52">
        <v>0</v>
      </c>
      <c r="F940" s="52" t="s">
        <v>67</v>
      </c>
      <c r="G940" s="52">
        <v>0</v>
      </c>
    </row>
    <row r="941" spans="1:7" ht="24" x14ac:dyDescent="0.2">
      <c r="A941" s="60"/>
      <c r="B941" s="57"/>
      <c r="C941" s="15" t="s">
        <v>841</v>
      </c>
      <c r="D941" s="77"/>
      <c r="E941" s="53"/>
      <c r="F941" s="53"/>
      <c r="G941" s="53"/>
    </row>
    <row r="942" spans="1:7" x14ac:dyDescent="0.2">
      <c r="A942" s="60"/>
      <c r="B942" s="57"/>
      <c r="C942" s="13" t="s">
        <v>114</v>
      </c>
      <c r="D942" s="76">
        <f>1270.6+2883.06</f>
        <v>4153.66</v>
      </c>
      <c r="E942" s="52">
        <v>0</v>
      </c>
      <c r="F942" s="52" t="s">
        <v>17</v>
      </c>
      <c r="G942" s="52">
        <v>0</v>
      </c>
    </row>
    <row r="943" spans="1:7" ht="36" x14ac:dyDescent="0.2">
      <c r="A943" s="60"/>
      <c r="B943" s="57"/>
      <c r="C943" s="15" t="s">
        <v>842</v>
      </c>
      <c r="D943" s="77"/>
      <c r="E943" s="53"/>
      <c r="F943" s="53"/>
      <c r="G943" s="53"/>
    </row>
    <row r="944" spans="1:7" x14ac:dyDescent="0.2">
      <c r="A944" s="60"/>
      <c r="B944" s="57"/>
      <c r="C944" s="13" t="s">
        <v>116</v>
      </c>
      <c r="D944" s="76">
        <v>100</v>
      </c>
      <c r="E944" s="52">
        <v>0</v>
      </c>
      <c r="F944" s="52" t="s">
        <v>17</v>
      </c>
      <c r="G944" s="52">
        <v>0</v>
      </c>
    </row>
    <row r="945" spans="1:7" x14ac:dyDescent="0.2">
      <c r="A945" s="60"/>
      <c r="B945" s="57"/>
      <c r="C945" s="15" t="s">
        <v>843</v>
      </c>
      <c r="D945" s="77"/>
      <c r="E945" s="53"/>
      <c r="F945" s="53"/>
      <c r="G945" s="53"/>
    </row>
    <row r="946" spans="1:7" x14ac:dyDescent="0.2">
      <c r="A946" s="60"/>
      <c r="B946" s="57"/>
      <c r="C946" s="13" t="s">
        <v>118</v>
      </c>
      <c r="D946" s="76">
        <v>225.4</v>
      </c>
      <c r="E946" s="52">
        <v>0</v>
      </c>
      <c r="F946" s="52" t="s">
        <v>17</v>
      </c>
      <c r="G946" s="52">
        <v>0</v>
      </c>
    </row>
    <row r="947" spans="1:7" ht="24" x14ac:dyDescent="0.2">
      <c r="A947" s="60"/>
      <c r="B947" s="57"/>
      <c r="C947" s="15" t="s">
        <v>844</v>
      </c>
      <c r="D947" s="77"/>
      <c r="E947" s="53"/>
      <c r="F947" s="53"/>
      <c r="G947" s="53"/>
    </row>
    <row r="948" spans="1:7" x14ac:dyDescent="0.2">
      <c r="A948" s="60"/>
      <c r="B948" s="57"/>
      <c r="C948" s="24" t="s">
        <v>39</v>
      </c>
      <c r="D948" s="117">
        <f>D950+D952+D954+D956+D958+D960+D962+D964</f>
        <v>784155.92999999993</v>
      </c>
      <c r="E948" s="117">
        <f>E950+E952+E954+E956+E958+E960+E962+E964</f>
        <v>331726.5</v>
      </c>
      <c r="F948" s="68" t="s">
        <v>846</v>
      </c>
      <c r="G948" s="117">
        <f>G950+G952+G954+G956+G958+G960+G962+G964</f>
        <v>331726.5</v>
      </c>
    </row>
    <row r="949" spans="1:7" ht="24" x14ac:dyDescent="0.2">
      <c r="A949" s="60"/>
      <c r="B949" s="57"/>
      <c r="C949" s="25" t="s">
        <v>845</v>
      </c>
      <c r="D949" s="118"/>
      <c r="E949" s="118"/>
      <c r="F949" s="69"/>
      <c r="G949" s="118"/>
    </row>
    <row r="950" spans="1:7" x14ac:dyDescent="0.2">
      <c r="A950" s="60"/>
      <c r="B950" s="57"/>
      <c r="C950" s="13" t="s">
        <v>42</v>
      </c>
      <c r="D950" s="54">
        <v>2200</v>
      </c>
      <c r="E950" s="52">
        <v>1957.9</v>
      </c>
      <c r="F950" s="52" t="s">
        <v>848</v>
      </c>
      <c r="G950" s="52">
        <v>1957.9</v>
      </c>
    </row>
    <row r="951" spans="1:7" ht="24" x14ac:dyDescent="0.2">
      <c r="A951" s="60"/>
      <c r="B951" s="57"/>
      <c r="C951" s="15" t="s">
        <v>847</v>
      </c>
      <c r="D951" s="55"/>
      <c r="E951" s="53"/>
      <c r="F951" s="53"/>
      <c r="G951" s="53"/>
    </row>
    <row r="952" spans="1:7" x14ac:dyDescent="0.2">
      <c r="A952" s="60"/>
      <c r="B952" s="57"/>
      <c r="C952" s="13" t="s">
        <v>21</v>
      </c>
      <c r="D952" s="76">
        <v>23912.1</v>
      </c>
      <c r="E952" s="52">
        <v>9768.6</v>
      </c>
      <c r="F952" s="52" t="s">
        <v>850</v>
      </c>
      <c r="G952" s="52">
        <v>9768.6</v>
      </c>
    </row>
    <row r="953" spans="1:7" ht="36" x14ac:dyDescent="0.2">
      <c r="A953" s="60"/>
      <c r="B953" s="57"/>
      <c r="C953" s="15" t="s">
        <v>849</v>
      </c>
      <c r="D953" s="77"/>
      <c r="E953" s="53"/>
      <c r="F953" s="53"/>
      <c r="G953" s="53"/>
    </row>
    <row r="954" spans="1:7" x14ac:dyDescent="0.2">
      <c r="A954" s="60"/>
      <c r="B954" s="57"/>
      <c r="C954" s="13" t="s">
        <v>36</v>
      </c>
      <c r="D954" s="76">
        <v>156643.82999999999</v>
      </c>
      <c r="E954" s="52">
        <v>0</v>
      </c>
      <c r="F954" s="52" t="s">
        <v>17</v>
      </c>
      <c r="G954" s="52">
        <v>0</v>
      </c>
    </row>
    <row r="955" spans="1:7" ht="36" x14ac:dyDescent="0.2">
      <c r="A955" s="60"/>
      <c r="B955" s="57"/>
      <c r="C955" s="15" t="s">
        <v>851</v>
      </c>
      <c r="D955" s="77"/>
      <c r="E955" s="53"/>
      <c r="F955" s="53"/>
      <c r="G955" s="53"/>
    </row>
    <row r="956" spans="1:7" x14ac:dyDescent="0.2">
      <c r="A956" s="60"/>
      <c r="B956" s="57"/>
      <c r="C956" s="13" t="s">
        <v>38</v>
      </c>
      <c r="D956" s="76">
        <v>800</v>
      </c>
      <c r="E956" s="52">
        <v>0</v>
      </c>
      <c r="F956" s="52" t="s">
        <v>17</v>
      </c>
      <c r="G956" s="52">
        <v>0</v>
      </c>
    </row>
    <row r="957" spans="1:7" ht="24" x14ac:dyDescent="0.2">
      <c r="A957" s="60"/>
      <c r="B957" s="57"/>
      <c r="C957" s="15" t="s">
        <v>852</v>
      </c>
      <c r="D957" s="77"/>
      <c r="E957" s="53"/>
      <c r="F957" s="53"/>
      <c r="G957" s="53"/>
    </row>
    <row r="958" spans="1:7" x14ac:dyDescent="0.2">
      <c r="A958" s="60"/>
      <c r="B958" s="57"/>
      <c r="C958" s="13" t="s">
        <v>275</v>
      </c>
      <c r="D958" s="76">
        <v>0</v>
      </c>
      <c r="E958" s="52">
        <v>0</v>
      </c>
      <c r="F958" s="52" t="s">
        <v>67</v>
      </c>
      <c r="G958" s="52">
        <v>0</v>
      </c>
    </row>
    <row r="959" spans="1:7" ht="36" x14ac:dyDescent="0.2">
      <c r="A959" s="60"/>
      <c r="B959" s="57"/>
      <c r="C959" s="15" t="s">
        <v>853</v>
      </c>
      <c r="D959" s="77"/>
      <c r="E959" s="53"/>
      <c r="F959" s="53"/>
      <c r="G959" s="53"/>
    </row>
    <row r="960" spans="1:7" x14ac:dyDescent="0.2">
      <c r="A960" s="60"/>
      <c r="B960" s="57"/>
      <c r="C960" s="13" t="s">
        <v>277</v>
      </c>
      <c r="D960" s="76">
        <v>90000</v>
      </c>
      <c r="E960" s="52">
        <v>70000</v>
      </c>
      <c r="F960" s="52" t="s">
        <v>861</v>
      </c>
      <c r="G960" s="52">
        <v>70000</v>
      </c>
    </row>
    <row r="961" spans="1:7" x14ac:dyDescent="0.2">
      <c r="A961" s="60"/>
      <c r="B961" s="57"/>
      <c r="C961" s="15" t="s">
        <v>854</v>
      </c>
      <c r="D961" s="77"/>
      <c r="E961" s="53"/>
      <c r="F961" s="53"/>
      <c r="G961" s="53"/>
    </row>
    <row r="962" spans="1:7" x14ac:dyDescent="0.2">
      <c r="A962" s="60"/>
      <c r="B962" s="57"/>
      <c r="C962" s="13" t="s">
        <v>280</v>
      </c>
      <c r="D962" s="76">
        <v>510000</v>
      </c>
      <c r="E962" s="52">
        <v>250000</v>
      </c>
      <c r="F962" s="52" t="s">
        <v>862</v>
      </c>
      <c r="G962" s="52">
        <v>250000</v>
      </c>
    </row>
    <row r="963" spans="1:7" ht="24" x14ac:dyDescent="0.2">
      <c r="A963" s="60"/>
      <c r="B963" s="57"/>
      <c r="C963" s="15" t="s">
        <v>855</v>
      </c>
      <c r="D963" s="77"/>
      <c r="E963" s="53"/>
      <c r="F963" s="53"/>
      <c r="G963" s="53"/>
    </row>
    <row r="964" spans="1:7" x14ac:dyDescent="0.2">
      <c r="A964" s="60"/>
      <c r="B964" s="57"/>
      <c r="C964" s="13" t="s">
        <v>282</v>
      </c>
      <c r="D964" s="76">
        <v>600</v>
      </c>
      <c r="E964" s="52">
        <v>0</v>
      </c>
      <c r="F964" s="52" t="s">
        <v>17</v>
      </c>
      <c r="G964" s="52">
        <v>0</v>
      </c>
    </row>
    <row r="965" spans="1:7" ht="24" x14ac:dyDescent="0.2">
      <c r="A965" s="60"/>
      <c r="B965" s="57"/>
      <c r="C965" s="15" t="s">
        <v>856</v>
      </c>
      <c r="D965" s="77"/>
      <c r="E965" s="53"/>
      <c r="F965" s="53"/>
      <c r="G965" s="53"/>
    </row>
    <row r="966" spans="1:7" x14ac:dyDescent="0.2">
      <c r="A966" s="61"/>
      <c r="B966" s="58"/>
      <c r="C966" s="22" t="s">
        <v>82</v>
      </c>
      <c r="D966" s="26">
        <f>D948+D922</f>
        <v>906704.33</v>
      </c>
      <c r="E966" s="26">
        <f>E948+E922</f>
        <v>387797.71</v>
      </c>
      <c r="F966" s="26" t="s">
        <v>863</v>
      </c>
      <c r="G966" s="26">
        <f>G948+G922</f>
        <v>387797.71</v>
      </c>
    </row>
    <row r="967" spans="1:7" x14ac:dyDescent="0.2">
      <c r="A967" s="59">
        <v>8</v>
      </c>
      <c r="B967" s="92" t="s">
        <v>892</v>
      </c>
      <c r="C967" s="20" t="s">
        <v>15</v>
      </c>
      <c r="D967" s="66">
        <f>D969+D971+D973+D975+D977+D979+D981+D983+D985+D987+D989+D991+D993+D995+D997+D999+D1001+D1003+D1005</f>
        <v>132743.5</v>
      </c>
      <c r="E967" s="66">
        <f>E969+E971+E973+E975+E977+E979+E981+E983+E985+E987+E989+E991+E993+E995+E997+E999+E1001+E1003+E1005</f>
        <v>29812</v>
      </c>
      <c r="F967" s="68" t="s">
        <v>893</v>
      </c>
      <c r="G967" s="66">
        <f>G969+G971+G973+G975+G977+G979+G981+G983+G985+G987+G989+G991+G993+G995+G997+G999+G1001+G1003+G1005</f>
        <v>29812</v>
      </c>
    </row>
    <row r="968" spans="1:7" ht="24" x14ac:dyDescent="0.2">
      <c r="A968" s="60"/>
      <c r="B968" s="93"/>
      <c r="C968" s="23" t="s">
        <v>864</v>
      </c>
      <c r="D968" s="67"/>
      <c r="E968" s="67"/>
      <c r="F968" s="69"/>
      <c r="G968" s="67"/>
    </row>
    <row r="969" spans="1:7" x14ac:dyDescent="0.2">
      <c r="A969" s="60"/>
      <c r="B969" s="93"/>
      <c r="C969" s="11" t="s">
        <v>42</v>
      </c>
      <c r="D969" s="76">
        <v>500</v>
      </c>
      <c r="E969" s="52">
        <v>240.1</v>
      </c>
      <c r="F969" s="52" t="s">
        <v>866</v>
      </c>
      <c r="G969" s="52">
        <v>240.1</v>
      </c>
    </row>
    <row r="970" spans="1:7" x14ac:dyDescent="0.2">
      <c r="A970" s="60"/>
      <c r="B970" s="93"/>
      <c r="C970" s="3" t="s">
        <v>865</v>
      </c>
      <c r="D970" s="77"/>
      <c r="E970" s="53"/>
      <c r="F970" s="53"/>
      <c r="G970" s="53"/>
    </row>
    <row r="971" spans="1:7" x14ac:dyDescent="0.2">
      <c r="A971" s="60"/>
      <c r="B971" s="93"/>
      <c r="C971" s="11" t="s">
        <v>18</v>
      </c>
      <c r="D971" s="76">
        <v>0</v>
      </c>
      <c r="E971" s="52">
        <v>0</v>
      </c>
      <c r="F971" s="52" t="s">
        <v>74</v>
      </c>
      <c r="G971" s="52">
        <v>0</v>
      </c>
    </row>
    <row r="972" spans="1:7" x14ac:dyDescent="0.2">
      <c r="A972" s="60"/>
      <c r="B972" s="93"/>
      <c r="C972" s="3" t="s">
        <v>867</v>
      </c>
      <c r="D972" s="77"/>
      <c r="E972" s="53"/>
      <c r="F972" s="53"/>
      <c r="G972" s="53"/>
    </row>
    <row r="973" spans="1:7" x14ac:dyDescent="0.2">
      <c r="A973" s="60"/>
      <c r="B973" s="93"/>
      <c r="C973" s="11" t="s">
        <v>45</v>
      </c>
      <c r="D973" s="76">
        <v>0</v>
      </c>
      <c r="E973" s="52">
        <v>0</v>
      </c>
      <c r="F973" s="52" t="s">
        <v>74</v>
      </c>
      <c r="G973" s="52">
        <v>0</v>
      </c>
    </row>
    <row r="974" spans="1:7" x14ac:dyDescent="0.2">
      <c r="A974" s="60"/>
      <c r="B974" s="93"/>
      <c r="C974" s="3" t="s">
        <v>868</v>
      </c>
      <c r="D974" s="77"/>
      <c r="E974" s="53"/>
      <c r="F974" s="53"/>
      <c r="G974" s="53"/>
    </row>
    <row r="975" spans="1:7" x14ac:dyDescent="0.2">
      <c r="A975" s="60"/>
      <c r="B975" s="93"/>
      <c r="C975" s="11" t="s">
        <v>48</v>
      </c>
      <c r="D975" s="76">
        <v>3000</v>
      </c>
      <c r="E975" s="52">
        <v>1675.5</v>
      </c>
      <c r="F975" s="52" t="s">
        <v>870</v>
      </c>
      <c r="G975" s="52">
        <v>1675.5</v>
      </c>
    </row>
    <row r="976" spans="1:7" x14ac:dyDescent="0.2">
      <c r="A976" s="60"/>
      <c r="B976" s="93"/>
      <c r="C976" s="3" t="s">
        <v>869</v>
      </c>
      <c r="D976" s="77"/>
      <c r="E976" s="53"/>
      <c r="F976" s="53"/>
      <c r="G976" s="53"/>
    </row>
    <row r="977" spans="1:7" x14ac:dyDescent="0.2">
      <c r="A977" s="60"/>
      <c r="B977" s="93"/>
      <c r="C977" s="11" t="s">
        <v>51</v>
      </c>
      <c r="D977" s="76">
        <v>0</v>
      </c>
      <c r="E977" s="52">
        <v>0</v>
      </c>
      <c r="F977" s="52" t="s">
        <v>74</v>
      </c>
      <c r="G977" s="52">
        <v>0</v>
      </c>
    </row>
    <row r="978" spans="1:7" x14ac:dyDescent="0.2">
      <c r="A978" s="60"/>
      <c r="B978" s="93"/>
      <c r="C978" s="3" t="s">
        <v>871</v>
      </c>
      <c r="D978" s="77"/>
      <c r="E978" s="53"/>
      <c r="F978" s="53"/>
      <c r="G978" s="53"/>
    </row>
    <row r="979" spans="1:7" x14ac:dyDescent="0.2">
      <c r="A979" s="60"/>
      <c r="B979" s="93"/>
      <c r="C979" s="11" t="s">
        <v>36</v>
      </c>
      <c r="D979" s="76">
        <v>999.3</v>
      </c>
      <c r="E979" s="52">
        <v>0</v>
      </c>
      <c r="F979" s="52" t="s">
        <v>17</v>
      </c>
      <c r="G979" s="52">
        <v>0</v>
      </c>
    </row>
    <row r="980" spans="1:7" ht="36" x14ac:dyDescent="0.2">
      <c r="A980" s="60"/>
      <c r="B980" s="93"/>
      <c r="C980" s="3" t="s">
        <v>872</v>
      </c>
      <c r="D980" s="77"/>
      <c r="E980" s="53"/>
      <c r="F980" s="53"/>
      <c r="G980" s="53"/>
    </row>
    <row r="981" spans="1:7" x14ac:dyDescent="0.2">
      <c r="A981" s="60"/>
      <c r="B981" s="93"/>
      <c r="C981" s="11" t="s">
        <v>277</v>
      </c>
      <c r="D981" s="76">
        <v>22453</v>
      </c>
      <c r="E981" s="52">
        <v>0</v>
      </c>
      <c r="F981" s="52" t="s">
        <v>74</v>
      </c>
      <c r="G981" s="52">
        <v>0</v>
      </c>
    </row>
    <row r="982" spans="1:7" x14ac:dyDescent="0.2">
      <c r="A982" s="60"/>
      <c r="B982" s="93"/>
      <c r="C982" s="3" t="s">
        <v>873</v>
      </c>
      <c r="D982" s="77"/>
      <c r="E982" s="53"/>
      <c r="F982" s="53"/>
      <c r="G982" s="53"/>
    </row>
    <row r="983" spans="1:7" x14ac:dyDescent="0.2">
      <c r="A983" s="60"/>
      <c r="B983" s="93"/>
      <c r="C983" s="11" t="s">
        <v>280</v>
      </c>
      <c r="D983" s="76">
        <v>6000</v>
      </c>
      <c r="E983" s="52">
        <v>0</v>
      </c>
      <c r="F983" s="52" t="s">
        <v>17</v>
      </c>
      <c r="G983" s="52">
        <v>0</v>
      </c>
    </row>
    <row r="984" spans="1:7" x14ac:dyDescent="0.2">
      <c r="A984" s="60"/>
      <c r="B984" s="93"/>
      <c r="C984" s="3" t="s">
        <v>8</v>
      </c>
      <c r="D984" s="77"/>
      <c r="E984" s="53"/>
      <c r="F984" s="53"/>
      <c r="G984" s="53"/>
    </row>
    <row r="985" spans="1:7" x14ac:dyDescent="0.2">
      <c r="A985" s="60"/>
      <c r="B985" s="93"/>
      <c r="C985" s="11" t="s">
        <v>282</v>
      </c>
      <c r="D985" s="76">
        <v>6165.6</v>
      </c>
      <c r="E985" s="52">
        <v>3857.7</v>
      </c>
      <c r="F985" s="52" t="s">
        <v>875</v>
      </c>
      <c r="G985" s="52">
        <v>3857.7</v>
      </c>
    </row>
    <row r="986" spans="1:7" x14ac:dyDescent="0.2">
      <c r="A986" s="60"/>
      <c r="B986" s="93"/>
      <c r="C986" s="3" t="s">
        <v>874</v>
      </c>
      <c r="D986" s="77"/>
      <c r="E986" s="53"/>
      <c r="F986" s="53"/>
      <c r="G986" s="53"/>
    </row>
    <row r="987" spans="1:7" x14ac:dyDescent="0.2">
      <c r="A987" s="60"/>
      <c r="B987" s="93"/>
      <c r="C987" s="11" t="s">
        <v>285</v>
      </c>
      <c r="D987" s="76">
        <v>48105.8</v>
      </c>
      <c r="E987" s="52">
        <v>21983.9</v>
      </c>
      <c r="F987" s="52" t="s">
        <v>877</v>
      </c>
      <c r="G987" s="52">
        <v>21983.9</v>
      </c>
    </row>
    <row r="988" spans="1:7" ht="36" x14ac:dyDescent="0.2">
      <c r="A988" s="60"/>
      <c r="B988" s="93"/>
      <c r="C988" s="3" t="s">
        <v>876</v>
      </c>
      <c r="D988" s="77"/>
      <c r="E988" s="53"/>
      <c r="F988" s="53"/>
      <c r="G988" s="53"/>
    </row>
    <row r="989" spans="1:7" x14ac:dyDescent="0.2">
      <c r="A989" s="60"/>
      <c r="B989" s="93"/>
      <c r="C989" s="11" t="s">
        <v>373</v>
      </c>
      <c r="D989" s="76">
        <v>1376.3</v>
      </c>
      <c r="E989" s="52">
        <v>0</v>
      </c>
      <c r="F989" s="52" t="s">
        <v>17</v>
      </c>
      <c r="G989" s="52">
        <v>0</v>
      </c>
    </row>
    <row r="990" spans="1:7" ht="24" x14ac:dyDescent="0.2">
      <c r="A990" s="60"/>
      <c r="B990" s="93"/>
      <c r="C990" s="3" t="s">
        <v>878</v>
      </c>
      <c r="D990" s="77"/>
      <c r="E990" s="53"/>
      <c r="F990" s="53"/>
      <c r="G990" s="53"/>
    </row>
    <row r="991" spans="1:7" x14ac:dyDescent="0.2">
      <c r="A991" s="60"/>
      <c r="B991" s="93"/>
      <c r="C991" s="11" t="s">
        <v>354</v>
      </c>
      <c r="D991" s="76">
        <v>800</v>
      </c>
      <c r="E991" s="52">
        <v>0</v>
      </c>
      <c r="F991" s="52" t="s">
        <v>17</v>
      </c>
      <c r="G991" s="52">
        <v>0</v>
      </c>
    </row>
    <row r="992" spans="1:7" ht="24" x14ac:dyDescent="0.2">
      <c r="A992" s="60"/>
      <c r="B992" s="93"/>
      <c r="C992" s="3" t="s">
        <v>879</v>
      </c>
      <c r="D992" s="77"/>
      <c r="E992" s="53"/>
      <c r="F992" s="53"/>
      <c r="G992" s="53"/>
    </row>
    <row r="993" spans="1:7" x14ac:dyDescent="0.2">
      <c r="A993" s="60"/>
      <c r="B993" s="93"/>
      <c r="C993" s="11" t="s">
        <v>402</v>
      </c>
      <c r="D993" s="76">
        <v>4200</v>
      </c>
      <c r="E993" s="52">
        <v>0</v>
      </c>
      <c r="F993" s="52" t="s">
        <v>17</v>
      </c>
      <c r="G993" s="52">
        <v>0</v>
      </c>
    </row>
    <row r="994" spans="1:7" x14ac:dyDescent="0.2">
      <c r="A994" s="60"/>
      <c r="B994" s="93"/>
      <c r="C994" s="3" t="s">
        <v>880</v>
      </c>
      <c r="D994" s="77"/>
      <c r="E994" s="53"/>
      <c r="F994" s="53"/>
      <c r="G994" s="53"/>
    </row>
    <row r="995" spans="1:7" x14ac:dyDescent="0.2">
      <c r="A995" s="60"/>
      <c r="B995" s="93"/>
      <c r="C995" s="11" t="s">
        <v>356</v>
      </c>
      <c r="D995" s="76">
        <f>12087+6827</f>
        <v>18914</v>
      </c>
      <c r="E995" s="52">
        <v>0</v>
      </c>
      <c r="F995" s="52" t="s">
        <v>894</v>
      </c>
      <c r="G995" s="52">
        <v>0</v>
      </c>
    </row>
    <row r="996" spans="1:7" ht="24" x14ac:dyDescent="0.2">
      <c r="A996" s="60"/>
      <c r="B996" s="93"/>
      <c r="C996" s="3" t="s">
        <v>881</v>
      </c>
      <c r="D996" s="77"/>
      <c r="E996" s="53"/>
      <c r="F996" s="53"/>
      <c r="G996" s="53"/>
    </row>
    <row r="997" spans="1:7" x14ac:dyDescent="0.2">
      <c r="A997" s="60"/>
      <c r="B997" s="93"/>
      <c r="C997" s="11" t="s">
        <v>882</v>
      </c>
      <c r="D997" s="76">
        <f>11572+5786</f>
        <v>17358</v>
      </c>
      <c r="E997" s="52">
        <v>0</v>
      </c>
      <c r="F997" s="52" t="s">
        <v>894</v>
      </c>
      <c r="G997" s="52">
        <v>0</v>
      </c>
    </row>
    <row r="998" spans="1:7" ht="36" x14ac:dyDescent="0.2">
      <c r="A998" s="60"/>
      <c r="B998" s="93"/>
      <c r="C998" s="3" t="s">
        <v>883</v>
      </c>
      <c r="D998" s="77"/>
      <c r="E998" s="53"/>
      <c r="F998" s="53"/>
      <c r="G998" s="53"/>
    </row>
    <row r="999" spans="1:7" x14ac:dyDescent="0.2">
      <c r="A999" s="60"/>
      <c r="B999" s="93"/>
      <c r="C999" s="11" t="s">
        <v>884</v>
      </c>
      <c r="D999" s="76">
        <v>0</v>
      </c>
      <c r="E999" s="52">
        <v>0</v>
      </c>
      <c r="F999" s="52" t="s">
        <v>74</v>
      </c>
      <c r="G999" s="52">
        <v>0</v>
      </c>
    </row>
    <row r="1000" spans="1:7" ht="24" x14ac:dyDescent="0.2">
      <c r="A1000" s="60"/>
      <c r="B1000" s="93"/>
      <c r="C1000" s="3" t="s">
        <v>885</v>
      </c>
      <c r="D1000" s="77"/>
      <c r="E1000" s="53"/>
      <c r="F1000" s="53"/>
      <c r="G1000" s="53"/>
    </row>
    <row r="1001" spans="1:7" x14ac:dyDescent="0.2">
      <c r="A1001" s="60"/>
      <c r="B1001" s="93"/>
      <c r="C1001" s="11" t="s">
        <v>886</v>
      </c>
      <c r="D1001" s="76">
        <v>0</v>
      </c>
      <c r="E1001" s="52">
        <v>0</v>
      </c>
      <c r="F1001" s="52" t="s">
        <v>74</v>
      </c>
      <c r="G1001" s="52">
        <v>0</v>
      </c>
    </row>
    <row r="1002" spans="1:7" ht="48" x14ac:dyDescent="0.2">
      <c r="A1002" s="60"/>
      <c r="B1002" s="93"/>
      <c r="C1002" s="3" t="s">
        <v>887</v>
      </c>
      <c r="D1002" s="77"/>
      <c r="E1002" s="53"/>
      <c r="F1002" s="53"/>
      <c r="G1002" s="53"/>
    </row>
    <row r="1003" spans="1:7" x14ac:dyDescent="0.2">
      <c r="A1003" s="60"/>
      <c r="B1003" s="93"/>
      <c r="C1003" s="11" t="s">
        <v>888</v>
      </c>
      <c r="D1003" s="76">
        <v>2871.5</v>
      </c>
      <c r="E1003" s="52">
        <v>2054.8000000000002</v>
      </c>
      <c r="F1003" s="52" t="s">
        <v>890</v>
      </c>
      <c r="G1003" s="52">
        <v>2054.8000000000002</v>
      </c>
    </row>
    <row r="1004" spans="1:7" ht="36" x14ac:dyDescent="0.2">
      <c r="A1004" s="60"/>
      <c r="B1004" s="93"/>
      <c r="C1004" s="3" t="s">
        <v>889</v>
      </c>
      <c r="D1004" s="77"/>
      <c r="E1004" s="53"/>
      <c r="F1004" s="53"/>
      <c r="G1004" s="53"/>
    </row>
    <row r="1005" spans="1:7" x14ac:dyDescent="0.2">
      <c r="A1005" s="60"/>
      <c r="B1005" s="93"/>
      <c r="C1005" s="11" t="s">
        <v>415</v>
      </c>
      <c r="D1005" s="76">
        <v>0</v>
      </c>
      <c r="E1005" s="52">
        <v>0</v>
      </c>
      <c r="F1005" s="52" t="s">
        <v>74</v>
      </c>
      <c r="G1005" s="52">
        <v>0</v>
      </c>
    </row>
    <row r="1006" spans="1:7" ht="36" x14ac:dyDescent="0.2">
      <c r="A1006" s="60"/>
      <c r="B1006" s="93"/>
      <c r="C1006" s="3" t="s">
        <v>891</v>
      </c>
      <c r="D1006" s="77"/>
      <c r="E1006" s="53"/>
      <c r="F1006" s="53"/>
      <c r="G1006" s="53"/>
    </row>
    <row r="1007" spans="1:7" x14ac:dyDescent="0.2">
      <c r="A1007" s="61"/>
      <c r="B1007" s="58"/>
      <c r="C1007" s="22" t="s">
        <v>82</v>
      </c>
      <c r="D1007" s="26">
        <f>D967</f>
        <v>132743.5</v>
      </c>
      <c r="E1007" s="26">
        <f>E967</f>
        <v>29812</v>
      </c>
      <c r="F1007" s="26" t="s">
        <v>895</v>
      </c>
      <c r="G1007" s="26">
        <f>G967</f>
        <v>29812</v>
      </c>
    </row>
    <row r="1008" spans="1:7" x14ac:dyDescent="0.2">
      <c r="A1008" s="59">
        <v>9</v>
      </c>
      <c r="B1008" s="92" t="s">
        <v>928</v>
      </c>
      <c r="C1008" s="34" t="s">
        <v>15</v>
      </c>
      <c r="D1008" s="90">
        <f>D1010+D1012+D1014+D1016+D1018+D1020+D1022+D1024+D1026+D1028</f>
        <v>0</v>
      </c>
      <c r="E1008" s="90">
        <f>E1010+E1012+E1014+E1016+E1018+E1020+E1022+E1024+E1026+E1028</f>
        <v>0</v>
      </c>
      <c r="F1008" s="86" t="s">
        <v>67</v>
      </c>
      <c r="G1008" s="90">
        <f>G1010+G1012+G1014+G1016+G1018+G1020+G1022+G1024+G1026+G1028</f>
        <v>0</v>
      </c>
    </row>
    <row r="1009" spans="1:7" ht="24" x14ac:dyDescent="0.2">
      <c r="A1009" s="60"/>
      <c r="B1009" s="93"/>
      <c r="C1009" s="35" t="s">
        <v>896</v>
      </c>
      <c r="D1009" s="91"/>
      <c r="E1009" s="91"/>
      <c r="F1009" s="87"/>
      <c r="G1009" s="91"/>
    </row>
    <row r="1010" spans="1:7" x14ac:dyDescent="0.2">
      <c r="A1010" s="60"/>
      <c r="B1010" s="93"/>
      <c r="C1010" s="36" t="s">
        <v>42</v>
      </c>
      <c r="D1010" s="88">
        <v>0</v>
      </c>
      <c r="E1010" s="80">
        <v>0</v>
      </c>
      <c r="F1010" s="80" t="s">
        <v>67</v>
      </c>
      <c r="G1010" s="80">
        <v>0</v>
      </c>
    </row>
    <row r="1011" spans="1:7" ht="36" x14ac:dyDescent="0.2">
      <c r="A1011" s="60"/>
      <c r="B1011" s="93"/>
      <c r="C1011" s="37" t="s">
        <v>897</v>
      </c>
      <c r="D1011" s="89"/>
      <c r="E1011" s="81"/>
      <c r="F1011" s="81"/>
      <c r="G1011" s="81"/>
    </row>
    <row r="1012" spans="1:7" x14ac:dyDescent="0.2">
      <c r="A1012" s="60"/>
      <c r="B1012" s="93"/>
      <c r="C1012" s="36" t="s">
        <v>18</v>
      </c>
      <c r="D1012" s="88">
        <v>0</v>
      </c>
      <c r="E1012" s="80">
        <v>0</v>
      </c>
      <c r="F1012" s="80" t="s">
        <v>67</v>
      </c>
      <c r="G1012" s="80">
        <v>0</v>
      </c>
    </row>
    <row r="1013" spans="1:7" ht="48" x14ac:dyDescent="0.2">
      <c r="A1013" s="60"/>
      <c r="B1013" s="93"/>
      <c r="C1013" s="37" t="s">
        <v>898</v>
      </c>
      <c r="D1013" s="89"/>
      <c r="E1013" s="81"/>
      <c r="F1013" s="81"/>
      <c r="G1013" s="81"/>
    </row>
    <row r="1014" spans="1:7" x14ac:dyDescent="0.2">
      <c r="A1014" s="60"/>
      <c r="B1014" s="93"/>
      <c r="C1014" s="36" t="s">
        <v>45</v>
      </c>
      <c r="D1014" s="88">
        <v>0</v>
      </c>
      <c r="E1014" s="80">
        <v>0</v>
      </c>
      <c r="F1014" s="80" t="s">
        <v>67</v>
      </c>
      <c r="G1014" s="80">
        <v>0</v>
      </c>
    </row>
    <row r="1015" spans="1:7" ht="24" x14ac:dyDescent="0.2">
      <c r="A1015" s="60"/>
      <c r="B1015" s="93"/>
      <c r="C1015" s="37" t="s">
        <v>899</v>
      </c>
      <c r="D1015" s="89"/>
      <c r="E1015" s="81"/>
      <c r="F1015" s="81"/>
      <c r="G1015" s="81"/>
    </row>
    <row r="1016" spans="1:7" x14ac:dyDescent="0.2">
      <c r="A1016" s="60"/>
      <c r="B1016" s="93"/>
      <c r="C1016" s="36" t="s">
        <v>48</v>
      </c>
      <c r="D1016" s="88">
        <v>0</v>
      </c>
      <c r="E1016" s="80">
        <v>0</v>
      </c>
      <c r="F1016" s="80" t="s">
        <v>67</v>
      </c>
      <c r="G1016" s="80">
        <v>0</v>
      </c>
    </row>
    <row r="1017" spans="1:7" ht="48" x14ac:dyDescent="0.2">
      <c r="A1017" s="60"/>
      <c r="B1017" s="93"/>
      <c r="C1017" s="37" t="s">
        <v>900</v>
      </c>
      <c r="D1017" s="89"/>
      <c r="E1017" s="81"/>
      <c r="F1017" s="81"/>
      <c r="G1017" s="81"/>
    </row>
    <row r="1018" spans="1:7" x14ac:dyDescent="0.2">
      <c r="A1018" s="60"/>
      <c r="B1018" s="93"/>
      <c r="C1018" s="36" t="s">
        <v>51</v>
      </c>
      <c r="D1018" s="88">
        <v>0</v>
      </c>
      <c r="E1018" s="80">
        <v>0</v>
      </c>
      <c r="F1018" s="80" t="s">
        <v>67</v>
      </c>
      <c r="G1018" s="80">
        <v>0</v>
      </c>
    </row>
    <row r="1019" spans="1:7" ht="36" x14ac:dyDescent="0.2">
      <c r="A1019" s="60"/>
      <c r="B1019" s="93"/>
      <c r="C1019" s="37" t="s">
        <v>901</v>
      </c>
      <c r="D1019" s="89"/>
      <c r="E1019" s="81"/>
      <c r="F1019" s="81"/>
      <c r="G1019" s="81"/>
    </row>
    <row r="1020" spans="1:7" x14ac:dyDescent="0.2">
      <c r="A1020" s="60"/>
      <c r="B1020" s="93"/>
      <c r="C1020" s="36" t="s">
        <v>54</v>
      </c>
      <c r="D1020" s="88">
        <v>0</v>
      </c>
      <c r="E1020" s="80">
        <v>0</v>
      </c>
      <c r="F1020" s="80" t="s">
        <v>67</v>
      </c>
      <c r="G1020" s="80">
        <v>0</v>
      </c>
    </row>
    <row r="1021" spans="1:7" ht="36" x14ac:dyDescent="0.2">
      <c r="A1021" s="60"/>
      <c r="B1021" s="93"/>
      <c r="C1021" s="37" t="s">
        <v>902</v>
      </c>
      <c r="D1021" s="89"/>
      <c r="E1021" s="81"/>
      <c r="F1021" s="81"/>
      <c r="G1021" s="81"/>
    </row>
    <row r="1022" spans="1:7" x14ac:dyDescent="0.2">
      <c r="A1022" s="60"/>
      <c r="B1022" s="93"/>
      <c r="C1022" s="36" t="s">
        <v>108</v>
      </c>
      <c r="D1022" s="82">
        <v>0</v>
      </c>
      <c r="E1022" s="80">
        <v>0</v>
      </c>
      <c r="F1022" s="80" t="s">
        <v>67</v>
      </c>
      <c r="G1022" s="80">
        <v>0</v>
      </c>
    </row>
    <row r="1023" spans="1:7" ht="48" x14ac:dyDescent="0.2">
      <c r="A1023" s="60"/>
      <c r="B1023" s="93"/>
      <c r="C1023" s="37" t="s">
        <v>903</v>
      </c>
      <c r="D1023" s="83"/>
      <c r="E1023" s="81"/>
      <c r="F1023" s="81"/>
      <c r="G1023" s="81"/>
    </row>
    <row r="1024" spans="1:7" x14ac:dyDescent="0.2">
      <c r="A1024" s="60"/>
      <c r="B1024" s="93"/>
      <c r="C1024" s="38" t="s">
        <v>904</v>
      </c>
      <c r="D1024" s="88">
        <v>0</v>
      </c>
      <c r="E1024" s="80">
        <v>0</v>
      </c>
      <c r="F1024" s="80" t="s">
        <v>67</v>
      </c>
      <c r="G1024" s="80">
        <v>0</v>
      </c>
    </row>
    <row r="1025" spans="1:7" ht="36" x14ac:dyDescent="0.2">
      <c r="A1025" s="60"/>
      <c r="B1025" s="93"/>
      <c r="C1025" s="37" t="s">
        <v>905</v>
      </c>
      <c r="D1025" s="89"/>
      <c r="E1025" s="81"/>
      <c r="F1025" s="81"/>
      <c r="G1025" s="81"/>
    </row>
    <row r="1026" spans="1:7" x14ac:dyDescent="0.2">
      <c r="A1026" s="60"/>
      <c r="B1026" s="93"/>
      <c r="C1026" s="36" t="s">
        <v>110</v>
      </c>
      <c r="D1026" s="82">
        <v>0</v>
      </c>
      <c r="E1026" s="80">
        <v>0</v>
      </c>
      <c r="F1026" s="80" t="s">
        <v>67</v>
      </c>
      <c r="G1026" s="80">
        <v>0</v>
      </c>
    </row>
    <row r="1027" spans="1:7" ht="24" x14ac:dyDescent="0.2">
      <c r="A1027" s="60"/>
      <c r="B1027" s="93"/>
      <c r="C1027" s="37" t="s">
        <v>906</v>
      </c>
      <c r="D1027" s="83"/>
      <c r="E1027" s="81"/>
      <c r="F1027" s="81"/>
      <c r="G1027" s="81"/>
    </row>
    <row r="1028" spans="1:7" x14ac:dyDescent="0.2">
      <c r="A1028" s="60"/>
      <c r="B1028" s="93"/>
      <c r="C1028" s="36" t="s">
        <v>112</v>
      </c>
      <c r="D1028" s="88">
        <v>0</v>
      </c>
      <c r="E1028" s="80">
        <v>0</v>
      </c>
      <c r="F1028" s="80" t="s">
        <v>67</v>
      </c>
      <c r="G1028" s="80">
        <v>0</v>
      </c>
    </row>
    <row r="1029" spans="1:7" ht="36" x14ac:dyDescent="0.2">
      <c r="A1029" s="60"/>
      <c r="B1029" s="93"/>
      <c r="C1029" s="37" t="s">
        <v>907</v>
      </c>
      <c r="D1029" s="89"/>
      <c r="E1029" s="81"/>
      <c r="F1029" s="81"/>
      <c r="G1029" s="81"/>
    </row>
    <row r="1030" spans="1:7" x14ac:dyDescent="0.2">
      <c r="A1030" s="60"/>
      <c r="B1030" s="93"/>
      <c r="C1030" s="34" t="s">
        <v>39</v>
      </c>
      <c r="D1030" s="90">
        <f>D1032+D1034+D1036</f>
        <v>77108.400000000009</v>
      </c>
      <c r="E1030" s="90">
        <f>E1032+E1034+E1036</f>
        <v>13114.35</v>
      </c>
      <c r="F1030" s="86" t="s">
        <v>909</v>
      </c>
      <c r="G1030" s="90">
        <f>G1032+G1034+G1036</f>
        <v>13114.35</v>
      </c>
    </row>
    <row r="1031" spans="1:7" ht="36" x14ac:dyDescent="0.2">
      <c r="A1031" s="60"/>
      <c r="B1031" s="93"/>
      <c r="C1031" s="35" t="s">
        <v>908</v>
      </c>
      <c r="D1031" s="91"/>
      <c r="E1031" s="91"/>
      <c r="F1031" s="87"/>
      <c r="G1031" s="91"/>
    </row>
    <row r="1032" spans="1:7" x14ac:dyDescent="0.2">
      <c r="A1032" s="60"/>
      <c r="B1032" s="93"/>
      <c r="C1032" s="36" t="s">
        <v>42</v>
      </c>
      <c r="D1032" s="88">
        <v>0</v>
      </c>
      <c r="E1032" s="80">
        <v>0</v>
      </c>
      <c r="F1032" s="80" t="s">
        <v>67</v>
      </c>
      <c r="G1032" s="80">
        <v>0</v>
      </c>
    </row>
    <row r="1033" spans="1:7" ht="96" x14ac:dyDescent="0.2">
      <c r="A1033" s="60"/>
      <c r="B1033" s="93"/>
      <c r="C1033" s="37" t="s">
        <v>910</v>
      </c>
      <c r="D1033" s="89"/>
      <c r="E1033" s="81"/>
      <c r="F1033" s="81"/>
      <c r="G1033" s="81"/>
    </row>
    <row r="1034" spans="1:7" x14ac:dyDescent="0.2">
      <c r="A1034" s="60"/>
      <c r="B1034" s="93"/>
      <c r="C1034" s="36" t="s">
        <v>18</v>
      </c>
      <c r="D1034" s="88">
        <f>11237.6+36816+26391</f>
        <v>74444.600000000006</v>
      </c>
      <c r="E1034" s="80">
        <f>124.23+12990.12</f>
        <v>13114.35</v>
      </c>
      <c r="F1034" s="80" t="s">
        <v>912</v>
      </c>
      <c r="G1034" s="80">
        <f>124.23+12990.12</f>
        <v>13114.35</v>
      </c>
    </row>
    <row r="1035" spans="1:7" ht="36" x14ac:dyDescent="0.2">
      <c r="A1035" s="60"/>
      <c r="B1035" s="93"/>
      <c r="C1035" s="37" t="s">
        <v>911</v>
      </c>
      <c r="D1035" s="89"/>
      <c r="E1035" s="81"/>
      <c r="F1035" s="81"/>
      <c r="G1035" s="81"/>
    </row>
    <row r="1036" spans="1:7" x14ac:dyDescent="0.2">
      <c r="A1036" s="60"/>
      <c r="B1036" s="93"/>
      <c r="C1036" s="36" t="s">
        <v>21</v>
      </c>
      <c r="D1036" s="88">
        <v>2663.8</v>
      </c>
      <c r="E1036" s="80">
        <v>0</v>
      </c>
      <c r="F1036" s="80" t="s">
        <v>67</v>
      </c>
      <c r="G1036" s="80">
        <v>0</v>
      </c>
    </row>
    <row r="1037" spans="1:7" ht="72" x14ac:dyDescent="0.2">
      <c r="A1037" s="60"/>
      <c r="B1037" s="93"/>
      <c r="C1037" s="37" t="s">
        <v>913</v>
      </c>
      <c r="D1037" s="89"/>
      <c r="E1037" s="81"/>
      <c r="F1037" s="81"/>
      <c r="G1037" s="81"/>
    </row>
    <row r="1038" spans="1:7" x14ac:dyDescent="0.2">
      <c r="A1038" s="60"/>
      <c r="B1038" s="93"/>
      <c r="C1038" s="34" t="s">
        <v>63</v>
      </c>
      <c r="D1038" s="84">
        <f>D1040+D1042</f>
        <v>1888.6</v>
      </c>
      <c r="E1038" s="84">
        <f>E1040+E1042</f>
        <v>0</v>
      </c>
      <c r="F1038" s="86" t="s">
        <v>67</v>
      </c>
      <c r="G1038" s="84">
        <f>G1040+G1042</f>
        <v>0</v>
      </c>
    </row>
    <row r="1039" spans="1:7" ht="48" x14ac:dyDescent="0.2">
      <c r="A1039" s="60"/>
      <c r="B1039" s="93"/>
      <c r="C1039" s="35" t="s">
        <v>914</v>
      </c>
      <c r="D1039" s="85"/>
      <c r="E1039" s="85"/>
      <c r="F1039" s="87"/>
      <c r="G1039" s="85"/>
    </row>
    <row r="1040" spans="1:7" x14ac:dyDescent="0.2">
      <c r="A1040" s="60"/>
      <c r="B1040" s="93"/>
      <c r="C1040" s="36" t="s">
        <v>42</v>
      </c>
      <c r="D1040" s="88">
        <f>1888.6</f>
        <v>1888.6</v>
      </c>
      <c r="E1040" s="80">
        <v>0</v>
      </c>
      <c r="F1040" s="80" t="s">
        <v>67</v>
      </c>
      <c r="G1040" s="80">
        <v>0</v>
      </c>
    </row>
    <row r="1041" spans="1:7" ht="48" x14ac:dyDescent="0.2">
      <c r="A1041" s="60"/>
      <c r="B1041" s="93"/>
      <c r="C1041" s="37" t="s">
        <v>915</v>
      </c>
      <c r="D1041" s="89"/>
      <c r="E1041" s="81"/>
      <c r="F1041" s="81"/>
      <c r="G1041" s="81"/>
    </row>
    <row r="1042" spans="1:7" x14ac:dyDescent="0.2">
      <c r="A1042" s="60"/>
      <c r="B1042" s="93"/>
      <c r="C1042" s="36" t="s">
        <v>18</v>
      </c>
      <c r="D1042" s="88">
        <v>0</v>
      </c>
      <c r="E1042" s="80">
        <v>0</v>
      </c>
      <c r="F1042" s="80" t="s">
        <v>67</v>
      </c>
      <c r="G1042" s="80">
        <v>0</v>
      </c>
    </row>
    <row r="1043" spans="1:7" x14ac:dyDescent="0.2">
      <c r="A1043" s="60"/>
      <c r="B1043" s="93"/>
      <c r="C1043" s="37" t="s">
        <v>927</v>
      </c>
      <c r="D1043" s="89"/>
      <c r="E1043" s="81"/>
      <c r="F1043" s="81"/>
      <c r="G1043" s="81"/>
    </row>
    <row r="1044" spans="1:7" x14ac:dyDescent="0.2">
      <c r="A1044" s="60"/>
      <c r="B1044" s="93"/>
      <c r="C1044" s="34" t="s">
        <v>72</v>
      </c>
      <c r="D1044" s="90">
        <f>D1046+D1048</f>
        <v>0</v>
      </c>
      <c r="E1044" s="90">
        <f>E1046+E1048</f>
        <v>0</v>
      </c>
      <c r="F1044" s="86" t="s">
        <v>67</v>
      </c>
      <c r="G1044" s="90">
        <f>G1046+G1048</f>
        <v>0</v>
      </c>
    </row>
    <row r="1045" spans="1:7" ht="48" x14ac:dyDescent="0.2">
      <c r="A1045" s="60"/>
      <c r="B1045" s="93"/>
      <c r="C1045" s="35" t="s">
        <v>916</v>
      </c>
      <c r="D1045" s="91"/>
      <c r="E1045" s="91"/>
      <c r="F1045" s="87"/>
      <c r="G1045" s="91"/>
    </row>
    <row r="1046" spans="1:7" x14ac:dyDescent="0.2">
      <c r="A1046" s="60"/>
      <c r="B1046" s="93"/>
      <c r="C1046" s="36" t="s">
        <v>42</v>
      </c>
      <c r="D1046" s="88">
        <v>0</v>
      </c>
      <c r="E1046" s="80">
        <v>0</v>
      </c>
      <c r="F1046" s="80" t="s">
        <v>67</v>
      </c>
      <c r="G1046" s="80">
        <v>0</v>
      </c>
    </row>
    <row r="1047" spans="1:7" ht="72" x14ac:dyDescent="0.2">
      <c r="A1047" s="60"/>
      <c r="B1047" s="93"/>
      <c r="C1047" s="37" t="s">
        <v>917</v>
      </c>
      <c r="D1047" s="89"/>
      <c r="E1047" s="81"/>
      <c r="F1047" s="81"/>
      <c r="G1047" s="81"/>
    </row>
    <row r="1048" spans="1:7" x14ac:dyDescent="0.2">
      <c r="A1048" s="60"/>
      <c r="B1048" s="93"/>
      <c r="C1048" s="36" t="s">
        <v>18</v>
      </c>
      <c r="D1048" s="82">
        <v>0</v>
      </c>
      <c r="E1048" s="80">
        <v>0</v>
      </c>
      <c r="F1048" s="80" t="s">
        <v>67</v>
      </c>
      <c r="G1048" s="80">
        <v>0</v>
      </c>
    </row>
    <row r="1049" spans="1:7" ht="48" x14ac:dyDescent="0.2">
      <c r="A1049" s="60"/>
      <c r="B1049" s="93"/>
      <c r="C1049" s="37" t="s">
        <v>918</v>
      </c>
      <c r="D1049" s="83"/>
      <c r="E1049" s="81"/>
      <c r="F1049" s="81"/>
      <c r="G1049" s="81"/>
    </row>
    <row r="1050" spans="1:7" x14ac:dyDescent="0.2">
      <c r="A1050" s="60"/>
      <c r="B1050" s="93"/>
      <c r="C1050" s="34" t="s">
        <v>135</v>
      </c>
      <c r="D1050" s="84">
        <f>D1052+D1054+D1056+D1058+D1060+D1062+D1064</f>
        <v>17365.989999999998</v>
      </c>
      <c r="E1050" s="84">
        <f>E1052+E1054+E1056+E1058+E1060+E1062+E1064</f>
        <v>0</v>
      </c>
      <c r="F1050" s="86" t="s">
        <v>17</v>
      </c>
      <c r="G1050" s="84">
        <f>G1052+G1054+G1056+G1058+G1060+G1062+G1064</f>
        <v>0</v>
      </c>
    </row>
    <row r="1051" spans="1:7" ht="24" x14ac:dyDescent="0.2">
      <c r="A1051" s="60"/>
      <c r="B1051" s="93"/>
      <c r="C1051" s="35" t="s">
        <v>919</v>
      </c>
      <c r="D1051" s="85"/>
      <c r="E1051" s="85"/>
      <c r="F1051" s="87"/>
      <c r="G1051" s="85"/>
    </row>
    <row r="1052" spans="1:7" x14ac:dyDescent="0.2">
      <c r="A1052" s="60"/>
      <c r="B1052" s="93"/>
      <c r="C1052" s="36" t="s">
        <v>42</v>
      </c>
      <c r="D1052" s="84">
        <v>0</v>
      </c>
      <c r="E1052" s="80">
        <v>0</v>
      </c>
      <c r="F1052" s="80" t="s">
        <v>67</v>
      </c>
      <c r="G1052" s="80">
        <v>0</v>
      </c>
    </row>
    <row r="1053" spans="1:7" ht="24" x14ac:dyDescent="0.2">
      <c r="A1053" s="60"/>
      <c r="B1053" s="93"/>
      <c r="C1053" s="37" t="s">
        <v>920</v>
      </c>
      <c r="D1053" s="85"/>
      <c r="E1053" s="81"/>
      <c r="F1053" s="81"/>
      <c r="G1053" s="81"/>
    </row>
    <row r="1054" spans="1:7" x14ac:dyDescent="0.2">
      <c r="A1054" s="60"/>
      <c r="B1054" s="93"/>
      <c r="C1054" s="36" t="s">
        <v>18</v>
      </c>
      <c r="D1054" s="82">
        <v>0</v>
      </c>
      <c r="E1054" s="80">
        <v>0</v>
      </c>
      <c r="F1054" s="80" t="s">
        <v>67</v>
      </c>
      <c r="G1054" s="80">
        <v>0</v>
      </c>
    </row>
    <row r="1055" spans="1:7" ht="24" x14ac:dyDescent="0.2">
      <c r="A1055" s="60"/>
      <c r="B1055" s="93"/>
      <c r="C1055" s="37" t="s">
        <v>921</v>
      </c>
      <c r="D1055" s="83"/>
      <c r="E1055" s="81"/>
      <c r="F1055" s="81"/>
      <c r="G1055" s="81"/>
    </row>
    <row r="1056" spans="1:7" x14ac:dyDescent="0.2">
      <c r="A1056" s="60"/>
      <c r="B1056" s="93"/>
      <c r="C1056" s="36" t="s">
        <v>45</v>
      </c>
      <c r="D1056" s="82">
        <v>0</v>
      </c>
      <c r="E1056" s="80">
        <v>0</v>
      </c>
      <c r="F1056" s="80" t="s">
        <v>67</v>
      </c>
      <c r="G1056" s="80">
        <v>0</v>
      </c>
    </row>
    <row r="1057" spans="1:7" ht="48" x14ac:dyDescent="0.2">
      <c r="A1057" s="60"/>
      <c r="B1057" s="93"/>
      <c r="C1057" s="37" t="s">
        <v>922</v>
      </c>
      <c r="D1057" s="83"/>
      <c r="E1057" s="81"/>
      <c r="F1057" s="81"/>
      <c r="G1057" s="81"/>
    </row>
    <row r="1058" spans="1:7" x14ac:dyDescent="0.2">
      <c r="A1058" s="60"/>
      <c r="B1058" s="93"/>
      <c r="C1058" s="36" t="s">
        <v>48</v>
      </c>
      <c r="D1058" s="82">
        <v>0</v>
      </c>
      <c r="E1058" s="80">
        <v>0</v>
      </c>
      <c r="F1058" s="80" t="s">
        <v>67</v>
      </c>
      <c r="G1058" s="80">
        <v>0</v>
      </c>
    </row>
    <row r="1059" spans="1:7" x14ac:dyDescent="0.2">
      <c r="A1059" s="60"/>
      <c r="B1059" s="93"/>
      <c r="C1059" s="37" t="s">
        <v>923</v>
      </c>
      <c r="D1059" s="83"/>
      <c r="E1059" s="81"/>
      <c r="F1059" s="81"/>
      <c r="G1059" s="81"/>
    </row>
    <row r="1060" spans="1:7" x14ac:dyDescent="0.2">
      <c r="A1060" s="60"/>
      <c r="B1060" s="93"/>
      <c r="C1060" s="36" t="s">
        <v>51</v>
      </c>
      <c r="D1060" s="82">
        <v>0</v>
      </c>
      <c r="E1060" s="80">
        <v>0</v>
      </c>
      <c r="F1060" s="80" t="s">
        <v>67</v>
      </c>
      <c r="G1060" s="80">
        <v>0</v>
      </c>
    </row>
    <row r="1061" spans="1:7" ht="36" x14ac:dyDescent="0.2">
      <c r="A1061" s="60"/>
      <c r="B1061" s="93"/>
      <c r="C1061" s="37" t="s">
        <v>924</v>
      </c>
      <c r="D1061" s="83"/>
      <c r="E1061" s="81"/>
      <c r="F1061" s="81"/>
      <c r="G1061" s="81"/>
    </row>
    <row r="1062" spans="1:7" x14ac:dyDescent="0.2">
      <c r="A1062" s="60"/>
      <c r="B1062" s="93"/>
      <c r="C1062" s="36" t="s">
        <v>54</v>
      </c>
      <c r="D1062" s="82">
        <v>0</v>
      </c>
      <c r="E1062" s="80">
        <v>0</v>
      </c>
      <c r="F1062" s="80" t="s">
        <v>67</v>
      </c>
      <c r="G1062" s="80">
        <v>0</v>
      </c>
    </row>
    <row r="1063" spans="1:7" ht="24" x14ac:dyDescent="0.2">
      <c r="A1063" s="60"/>
      <c r="B1063" s="93"/>
      <c r="C1063" s="37" t="s">
        <v>925</v>
      </c>
      <c r="D1063" s="83"/>
      <c r="E1063" s="81"/>
      <c r="F1063" s="81"/>
      <c r="G1063" s="81"/>
    </row>
    <row r="1064" spans="1:7" x14ac:dyDescent="0.2">
      <c r="A1064" s="60"/>
      <c r="B1064" s="93"/>
      <c r="C1064" s="36" t="s">
        <v>108</v>
      </c>
      <c r="D1064" s="82">
        <f>182.3+17183.69</f>
        <v>17365.989999999998</v>
      </c>
      <c r="E1064" s="80">
        <v>0</v>
      </c>
      <c r="F1064" s="80" t="s">
        <v>17</v>
      </c>
      <c r="G1064" s="80">
        <v>0</v>
      </c>
    </row>
    <row r="1065" spans="1:7" ht="36" x14ac:dyDescent="0.2">
      <c r="A1065" s="60"/>
      <c r="B1065" s="93"/>
      <c r="C1065" s="37" t="s">
        <v>926</v>
      </c>
      <c r="D1065" s="83"/>
      <c r="E1065" s="81"/>
      <c r="F1065" s="81"/>
      <c r="G1065" s="81"/>
    </row>
    <row r="1066" spans="1:7" x14ac:dyDescent="0.2">
      <c r="A1066" s="61"/>
      <c r="B1066" s="94"/>
      <c r="C1066" s="39" t="s">
        <v>82</v>
      </c>
      <c r="D1066" s="31">
        <f>D1050+D1044+D1038+D1030+D1008</f>
        <v>96362.99</v>
      </c>
      <c r="E1066" s="31">
        <f>E1050+E1044+E1038+E1030+E1008</f>
        <v>13114.35</v>
      </c>
      <c r="F1066" s="32"/>
      <c r="G1066" s="31">
        <f>G1050+G1044+G1038+G1030+G1008</f>
        <v>13114.35</v>
      </c>
    </row>
    <row r="1067" spans="1:7" x14ac:dyDescent="0.2">
      <c r="A1067" s="59">
        <v>10</v>
      </c>
      <c r="B1067" s="78" t="s">
        <v>929</v>
      </c>
      <c r="C1067" s="20" t="s">
        <v>15</v>
      </c>
      <c r="D1067" s="66">
        <f>D1069+D1071+D1073+D1075+D1077+D1079+D1081+D1083</f>
        <v>400</v>
      </c>
      <c r="E1067" s="66">
        <f>E1069+E1071+E1073+E1075+E1077+E1079+E1081+E1083</f>
        <v>82</v>
      </c>
      <c r="F1067" s="68" t="s">
        <v>930</v>
      </c>
      <c r="G1067" s="66">
        <f>G1069+G1071+G1073+G1075+G1077+G1079+G1081+G1083</f>
        <v>82</v>
      </c>
    </row>
    <row r="1068" spans="1:7" ht="24" x14ac:dyDescent="0.2">
      <c r="A1068" s="60"/>
      <c r="B1068" s="79"/>
      <c r="C1068" s="23" t="s">
        <v>929</v>
      </c>
      <c r="D1068" s="67"/>
      <c r="E1068" s="67"/>
      <c r="F1068" s="69"/>
      <c r="G1068" s="67"/>
    </row>
    <row r="1069" spans="1:7" x14ac:dyDescent="0.2">
      <c r="A1069" s="60"/>
      <c r="B1069" s="79"/>
      <c r="C1069" s="11" t="s">
        <v>42</v>
      </c>
      <c r="D1069" s="76">
        <v>60</v>
      </c>
      <c r="E1069" s="52">
        <v>0</v>
      </c>
      <c r="F1069" s="52" t="s">
        <v>932</v>
      </c>
      <c r="G1069" s="52">
        <v>0</v>
      </c>
    </row>
    <row r="1070" spans="1:7" ht="24" x14ac:dyDescent="0.2">
      <c r="A1070" s="60"/>
      <c r="B1070" s="79"/>
      <c r="C1070" s="3" t="s">
        <v>931</v>
      </c>
      <c r="D1070" s="77"/>
      <c r="E1070" s="53"/>
      <c r="F1070" s="53"/>
      <c r="G1070" s="53"/>
    </row>
    <row r="1071" spans="1:7" x14ac:dyDescent="0.2">
      <c r="A1071" s="60"/>
      <c r="B1071" s="79"/>
      <c r="C1071" s="11" t="s">
        <v>18</v>
      </c>
      <c r="D1071" s="76">
        <v>60</v>
      </c>
      <c r="E1071" s="52">
        <v>0</v>
      </c>
      <c r="F1071" s="52" t="s">
        <v>932</v>
      </c>
      <c r="G1071" s="52">
        <v>0</v>
      </c>
    </row>
    <row r="1072" spans="1:7" ht="24" x14ac:dyDescent="0.2">
      <c r="A1072" s="60"/>
      <c r="B1072" s="79"/>
      <c r="C1072" s="3" t="s">
        <v>933</v>
      </c>
      <c r="D1072" s="77"/>
      <c r="E1072" s="53"/>
      <c r="F1072" s="53"/>
      <c r="G1072" s="53"/>
    </row>
    <row r="1073" spans="1:7" x14ac:dyDescent="0.2">
      <c r="A1073" s="60"/>
      <c r="B1073" s="79"/>
      <c r="C1073" s="11" t="s">
        <v>45</v>
      </c>
      <c r="D1073" s="76">
        <v>30</v>
      </c>
      <c r="E1073" s="52">
        <v>0</v>
      </c>
      <c r="F1073" s="52" t="s">
        <v>932</v>
      </c>
      <c r="G1073" s="52">
        <v>0</v>
      </c>
    </row>
    <row r="1074" spans="1:7" ht="48" x14ac:dyDescent="0.2">
      <c r="A1074" s="60"/>
      <c r="B1074" s="79"/>
      <c r="C1074" s="3" t="s">
        <v>934</v>
      </c>
      <c r="D1074" s="77"/>
      <c r="E1074" s="53"/>
      <c r="F1074" s="53"/>
      <c r="G1074" s="53"/>
    </row>
    <row r="1075" spans="1:7" x14ac:dyDescent="0.2">
      <c r="A1075" s="60"/>
      <c r="B1075" s="79"/>
      <c r="C1075" s="11" t="s">
        <v>21</v>
      </c>
      <c r="D1075" s="76">
        <v>60</v>
      </c>
      <c r="E1075" s="52">
        <v>0</v>
      </c>
      <c r="F1075" s="52" t="s">
        <v>932</v>
      </c>
      <c r="G1075" s="52">
        <v>0</v>
      </c>
    </row>
    <row r="1076" spans="1:7" ht="36" x14ac:dyDescent="0.2">
      <c r="A1076" s="60"/>
      <c r="B1076" s="79"/>
      <c r="C1076" s="3" t="s">
        <v>935</v>
      </c>
      <c r="D1076" s="77"/>
      <c r="E1076" s="53"/>
      <c r="F1076" s="53"/>
      <c r="G1076" s="53"/>
    </row>
    <row r="1077" spans="1:7" x14ac:dyDescent="0.2">
      <c r="A1077" s="60"/>
      <c r="B1077" s="79"/>
      <c r="C1077" s="11" t="s">
        <v>24</v>
      </c>
      <c r="D1077" s="76">
        <v>30</v>
      </c>
      <c r="E1077" s="52">
        <v>0</v>
      </c>
      <c r="F1077" s="52" t="s">
        <v>932</v>
      </c>
      <c r="G1077" s="52">
        <v>0</v>
      </c>
    </row>
    <row r="1078" spans="1:7" ht="36" x14ac:dyDescent="0.2">
      <c r="A1078" s="60"/>
      <c r="B1078" s="79"/>
      <c r="C1078" s="3" t="s">
        <v>936</v>
      </c>
      <c r="D1078" s="77"/>
      <c r="E1078" s="53"/>
      <c r="F1078" s="53"/>
      <c r="G1078" s="53"/>
    </row>
    <row r="1079" spans="1:7" x14ac:dyDescent="0.2">
      <c r="A1079" s="60"/>
      <c r="B1079" s="79"/>
      <c r="C1079" s="11" t="s">
        <v>26</v>
      </c>
      <c r="D1079" s="76">
        <v>30</v>
      </c>
      <c r="E1079" s="52">
        <v>0</v>
      </c>
      <c r="F1079" s="52" t="s">
        <v>932</v>
      </c>
      <c r="G1079" s="52">
        <v>0</v>
      </c>
    </row>
    <row r="1080" spans="1:7" ht="24" x14ac:dyDescent="0.2">
      <c r="A1080" s="60"/>
      <c r="B1080" s="79"/>
      <c r="C1080" s="3" t="s">
        <v>937</v>
      </c>
      <c r="D1080" s="77"/>
      <c r="E1080" s="53"/>
      <c r="F1080" s="53"/>
      <c r="G1080" s="53"/>
    </row>
    <row r="1081" spans="1:7" x14ac:dyDescent="0.2">
      <c r="A1081" s="60"/>
      <c r="B1081" s="79"/>
      <c r="C1081" s="11" t="s">
        <v>28</v>
      </c>
      <c r="D1081" s="76">
        <v>30</v>
      </c>
      <c r="E1081" s="52">
        <v>0</v>
      </c>
      <c r="F1081" s="52" t="s">
        <v>932</v>
      </c>
      <c r="G1081" s="52">
        <v>0</v>
      </c>
    </row>
    <row r="1082" spans="1:7" ht="36" x14ac:dyDescent="0.2">
      <c r="A1082" s="60"/>
      <c r="B1082" s="79"/>
      <c r="C1082" s="3" t="s">
        <v>938</v>
      </c>
      <c r="D1082" s="77"/>
      <c r="E1082" s="53"/>
      <c r="F1082" s="53"/>
      <c r="G1082" s="53"/>
    </row>
    <row r="1083" spans="1:7" x14ac:dyDescent="0.2">
      <c r="A1083" s="60"/>
      <c r="B1083" s="79"/>
      <c r="C1083" s="11" t="s">
        <v>36</v>
      </c>
      <c r="D1083" s="76">
        <v>100</v>
      </c>
      <c r="E1083" s="52">
        <v>82</v>
      </c>
      <c r="F1083" s="52" t="s">
        <v>940</v>
      </c>
      <c r="G1083" s="52">
        <v>82</v>
      </c>
    </row>
    <row r="1084" spans="1:7" ht="24" x14ac:dyDescent="0.2">
      <c r="A1084" s="60"/>
      <c r="B1084" s="79"/>
      <c r="C1084" s="3" t="s">
        <v>939</v>
      </c>
      <c r="D1084" s="77"/>
      <c r="E1084" s="53"/>
      <c r="F1084" s="53"/>
      <c r="G1084" s="53"/>
    </row>
    <row r="1085" spans="1:7" x14ac:dyDescent="0.2">
      <c r="A1085" s="61"/>
      <c r="B1085" s="79"/>
      <c r="C1085" s="42" t="s">
        <v>82</v>
      </c>
      <c r="D1085" s="40">
        <f>D1067</f>
        <v>400</v>
      </c>
      <c r="E1085" s="40">
        <f>E1067</f>
        <v>82</v>
      </c>
      <c r="F1085" s="26" t="s">
        <v>941</v>
      </c>
      <c r="G1085" s="40">
        <f>G1067</f>
        <v>82</v>
      </c>
    </row>
    <row r="1086" spans="1:7" x14ac:dyDescent="0.2">
      <c r="A1086" s="59">
        <v>11</v>
      </c>
      <c r="B1086" s="56" t="s">
        <v>1109</v>
      </c>
      <c r="C1086" s="43" t="s">
        <v>15</v>
      </c>
      <c r="D1086" s="70">
        <f>D1088+D1090</f>
        <v>193235.6</v>
      </c>
      <c r="E1086" s="70">
        <f>E1088+E1090</f>
        <v>81071.86</v>
      </c>
      <c r="F1086" s="72" t="s">
        <v>943</v>
      </c>
      <c r="G1086" s="70">
        <f>G1088+G1090</f>
        <v>81071.86</v>
      </c>
    </row>
    <row r="1087" spans="1:7" ht="24" x14ac:dyDescent="0.2">
      <c r="A1087" s="60"/>
      <c r="B1087" s="57"/>
      <c r="C1087" s="44" t="s">
        <v>942</v>
      </c>
      <c r="D1087" s="71"/>
      <c r="E1087" s="71"/>
      <c r="F1087" s="73"/>
      <c r="G1087" s="71"/>
    </row>
    <row r="1088" spans="1:7" x14ac:dyDescent="0.2">
      <c r="A1088" s="60"/>
      <c r="B1088" s="57"/>
      <c r="C1088" s="47" t="s">
        <v>42</v>
      </c>
      <c r="D1088" s="62">
        <f>88453.1+4176.3</f>
        <v>92629.400000000009</v>
      </c>
      <c r="E1088" s="64">
        <f>41731.04+2602.2</f>
        <v>44333.24</v>
      </c>
      <c r="F1088" s="64" t="s">
        <v>945</v>
      </c>
      <c r="G1088" s="64">
        <f>41731.04+2602.2</f>
        <v>44333.24</v>
      </c>
    </row>
    <row r="1089" spans="1:7" x14ac:dyDescent="0.2">
      <c r="A1089" s="60"/>
      <c r="B1089" s="57"/>
      <c r="C1089" s="30" t="s">
        <v>944</v>
      </c>
      <c r="D1089" s="63"/>
      <c r="E1089" s="65"/>
      <c r="F1089" s="65"/>
      <c r="G1089" s="65"/>
    </row>
    <row r="1090" spans="1:7" x14ac:dyDescent="0.2">
      <c r="A1090" s="60"/>
      <c r="B1090" s="57"/>
      <c r="C1090" s="47" t="s">
        <v>21</v>
      </c>
      <c r="D1090" s="62">
        <f>100363+243.2</f>
        <v>100606.2</v>
      </c>
      <c r="E1090" s="64">
        <f>36736.12+2.5</f>
        <v>36738.620000000003</v>
      </c>
      <c r="F1090" s="64" t="s">
        <v>947</v>
      </c>
      <c r="G1090" s="64">
        <f>36736.12+2.5</f>
        <v>36738.620000000003</v>
      </c>
    </row>
    <row r="1091" spans="1:7" ht="48" x14ac:dyDescent="0.2">
      <c r="A1091" s="60"/>
      <c r="B1091" s="57"/>
      <c r="C1091" s="30" t="s">
        <v>946</v>
      </c>
      <c r="D1091" s="63"/>
      <c r="E1091" s="65"/>
      <c r="F1091" s="65"/>
      <c r="G1091" s="65"/>
    </row>
    <row r="1092" spans="1:7" x14ac:dyDescent="0.2">
      <c r="A1092" s="60"/>
      <c r="B1092" s="57"/>
      <c r="C1092" s="20" t="s">
        <v>39</v>
      </c>
      <c r="D1092" s="66">
        <f>D1094+D1096</f>
        <v>2902</v>
      </c>
      <c r="E1092" s="66">
        <f>E1094+E1096</f>
        <v>1597.55</v>
      </c>
      <c r="F1092" s="68" t="s">
        <v>1111</v>
      </c>
      <c r="G1092" s="66">
        <f>G1094+G1096</f>
        <v>1597.55</v>
      </c>
    </row>
    <row r="1093" spans="1:7" ht="24" x14ac:dyDescent="0.2">
      <c r="A1093" s="60"/>
      <c r="B1093" s="57"/>
      <c r="C1093" s="23" t="s">
        <v>1110</v>
      </c>
      <c r="D1093" s="67"/>
      <c r="E1093" s="67"/>
      <c r="F1093" s="69"/>
      <c r="G1093" s="67"/>
    </row>
    <row r="1094" spans="1:7" x14ac:dyDescent="0.2">
      <c r="A1094" s="60"/>
      <c r="B1094" s="57"/>
      <c r="C1094" s="11" t="s">
        <v>42</v>
      </c>
      <c r="D1094" s="76">
        <v>2708.2</v>
      </c>
      <c r="E1094" s="52">
        <v>1506.35</v>
      </c>
      <c r="F1094" s="52" t="s">
        <v>1113</v>
      </c>
      <c r="G1094" s="52">
        <v>1506.35</v>
      </c>
    </row>
    <row r="1095" spans="1:7" ht="48" x14ac:dyDescent="0.2">
      <c r="A1095" s="60"/>
      <c r="B1095" s="57"/>
      <c r="C1095" s="3" t="s">
        <v>1112</v>
      </c>
      <c r="D1095" s="77"/>
      <c r="E1095" s="53"/>
      <c r="F1095" s="53"/>
      <c r="G1095" s="53"/>
    </row>
    <row r="1096" spans="1:7" x14ac:dyDescent="0.2">
      <c r="A1096" s="60"/>
      <c r="B1096" s="57"/>
      <c r="C1096" s="11" t="s">
        <v>18</v>
      </c>
      <c r="D1096" s="54">
        <v>193.8</v>
      </c>
      <c r="E1096" s="52">
        <v>91.2</v>
      </c>
      <c r="F1096" s="52" t="s">
        <v>1115</v>
      </c>
      <c r="G1096" s="52">
        <v>91.2</v>
      </c>
    </row>
    <row r="1097" spans="1:7" ht="24" x14ac:dyDescent="0.2">
      <c r="A1097" s="60"/>
      <c r="B1097" s="57"/>
      <c r="C1097" s="3" t="s">
        <v>1114</v>
      </c>
      <c r="D1097" s="55"/>
      <c r="E1097" s="53"/>
      <c r="F1097" s="53"/>
      <c r="G1097" s="53"/>
    </row>
    <row r="1098" spans="1:7" x14ac:dyDescent="0.2">
      <c r="A1098" s="60"/>
      <c r="B1098" s="57"/>
      <c r="C1098" s="43" t="s">
        <v>63</v>
      </c>
      <c r="D1098" s="70">
        <f>D1100+D1102+D1104+D1106+D1108+D1110+D1112+D1114+D1116+D1118+D1120+D1122+D1124+D1126+D1128+D1130+D1132+D1134+D1136+D1138+D1140+D1142+D1144+D1146+D1148+D1150+D1152+D1154+D1156+D1158+D1160+D1162+D1164+D1166+D1170+D1168+D1172+D1174+D1176+D1178+D1180+D1182</f>
        <v>8627.7000000000007</v>
      </c>
      <c r="E1098" s="70">
        <f>E1100+E1102+E1104+E1106+E1108+E1110+E1112+E1114+E1116+E1118+E1120+E1122+E1124+E1126+E1128+E1130+E1132+E1134+E1136+E1138+E1140+E1142+E1144+E1146+E1148+E1150+E1152+E1154+E1156+E1158+E1160+E1162+E1164+E1166+E1170+E1168+E1172+E1174+E1176+E1178+E1180+E1182</f>
        <v>1786.06</v>
      </c>
      <c r="F1098" s="72" t="s">
        <v>949</v>
      </c>
      <c r="G1098" s="70">
        <f>G1100+G1102+G1104+G1106+G1108+G1110+G1112+G1114+G1116+G1118+G1120+G1122+G1124+G1126+G1128+G1130+G1132+G1134+G1136+G1138+G1140+G1142+G1144+G1146+G1148+G1150+G1152+G1154+G1156+G1158+G1160+G1162+G1164+G1166+G1170+G1168+G1172+G1174+G1176+G1178+G1180+G1182</f>
        <v>833.54</v>
      </c>
    </row>
    <row r="1099" spans="1:7" ht="60" x14ac:dyDescent="0.2">
      <c r="A1099" s="60"/>
      <c r="B1099" s="57"/>
      <c r="C1099" s="44" t="s">
        <v>948</v>
      </c>
      <c r="D1099" s="71"/>
      <c r="E1099" s="71"/>
      <c r="F1099" s="73"/>
      <c r="G1099" s="71"/>
    </row>
    <row r="1100" spans="1:7" x14ac:dyDescent="0.2">
      <c r="A1100" s="60"/>
      <c r="B1100" s="57"/>
      <c r="C1100" s="47" t="s">
        <v>42</v>
      </c>
      <c r="D1100" s="62">
        <v>2955.1000000000004</v>
      </c>
      <c r="E1100" s="64">
        <v>473.16999999999996</v>
      </c>
      <c r="F1100" s="64" t="s">
        <v>951</v>
      </c>
      <c r="G1100" s="64">
        <v>0</v>
      </c>
    </row>
    <row r="1101" spans="1:7" ht="36" x14ac:dyDescent="0.2">
      <c r="A1101" s="60"/>
      <c r="B1101" s="57"/>
      <c r="C1101" s="30" t="s">
        <v>950</v>
      </c>
      <c r="D1101" s="63"/>
      <c r="E1101" s="65"/>
      <c r="F1101" s="65"/>
      <c r="G1101" s="65"/>
    </row>
    <row r="1102" spans="1:7" x14ac:dyDescent="0.2">
      <c r="A1102" s="60"/>
      <c r="B1102" s="57"/>
      <c r="C1102" s="47" t="s">
        <v>18</v>
      </c>
      <c r="D1102" s="74">
        <v>0</v>
      </c>
      <c r="E1102" s="64">
        <v>0</v>
      </c>
      <c r="F1102" s="64" t="s">
        <v>67</v>
      </c>
      <c r="G1102" s="64">
        <v>0</v>
      </c>
    </row>
    <row r="1103" spans="1:7" ht="48" x14ac:dyDescent="0.2">
      <c r="A1103" s="60"/>
      <c r="B1103" s="57"/>
      <c r="C1103" s="30" t="s">
        <v>953</v>
      </c>
      <c r="D1103" s="75"/>
      <c r="E1103" s="65"/>
      <c r="F1103" s="65"/>
      <c r="G1103" s="65"/>
    </row>
    <row r="1104" spans="1:7" x14ac:dyDescent="0.2">
      <c r="A1104" s="60"/>
      <c r="B1104" s="57"/>
      <c r="C1104" s="47" t="s">
        <v>45</v>
      </c>
      <c r="D1104" s="74">
        <v>0</v>
      </c>
      <c r="E1104" s="64">
        <v>0</v>
      </c>
      <c r="F1104" s="64" t="s">
        <v>67</v>
      </c>
      <c r="G1104" s="64">
        <v>0</v>
      </c>
    </row>
    <row r="1105" spans="1:7" ht="24" x14ac:dyDescent="0.2">
      <c r="A1105" s="60"/>
      <c r="B1105" s="57"/>
      <c r="C1105" s="30" t="s">
        <v>954</v>
      </c>
      <c r="D1105" s="75"/>
      <c r="E1105" s="65"/>
      <c r="F1105" s="65"/>
      <c r="G1105" s="65"/>
    </row>
    <row r="1106" spans="1:7" x14ac:dyDescent="0.2">
      <c r="A1106" s="60"/>
      <c r="B1106" s="57"/>
      <c r="C1106" s="47" t="s">
        <v>48</v>
      </c>
      <c r="D1106" s="62">
        <v>0</v>
      </c>
      <c r="E1106" s="64">
        <v>0</v>
      </c>
      <c r="F1106" s="64" t="s">
        <v>67</v>
      </c>
      <c r="G1106" s="64">
        <v>0</v>
      </c>
    </row>
    <row r="1107" spans="1:7" ht="48" x14ac:dyDescent="0.2">
      <c r="A1107" s="60"/>
      <c r="B1107" s="57"/>
      <c r="C1107" s="30" t="s">
        <v>955</v>
      </c>
      <c r="D1107" s="63"/>
      <c r="E1107" s="65"/>
      <c r="F1107" s="65"/>
      <c r="G1107" s="65"/>
    </row>
    <row r="1108" spans="1:7" x14ac:dyDescent="0.2">
      <c r="A1108" s="60"/>
      <c r="B1108" s="57"/>
      <c r="C1108" s="47" t="s">
        <v>21</v>
      </c>
      <c r="D1108" s="62">
        <v>0</v>
      </c>
      <c r="E1108" s="64">
        <v>0</v>
      </c>
      <c r="F1108" s="64" t="s">
        <v>67</v>
      </c>
      <c r="G1108" s="64">
        <v>0</v>
      </c>
    </row>
    <row r="1109" spans="1:7" ht="48" x14ac:dyDescent="0.2">
      <c r="A1109" s="60"/>
      <c r="B1109" s="57"/>
      <c r="C1109" s="30" t="s">
        <v>956</v>
      </c>
      <c r="D1109" s="63"/>
      <c r="E1109" s="65"/>
      <c r="F1109" s="65"/>
      <c r="G1109" s="65"/>
    </row>
    <row r="1110" spans="1:7" x14ac:dyDescent="0.2">
      <c r="A1110" s="60"/>
      <c r="B1110" s="57"/>
      <c r="C1110" s="47" t="s">
        <v>24</v>
      </c>
      <c r="D1110" s="62">
        <v>10.9</v>
      </c>
      <c r="E1110" s="64">
        <v>0</v>
      </c>
      <c r="F1110" s="64" t="s">
        <v>952</v>
      </c>
      <c r="G1110" s="64">
        <v>0</v>
      </c>
    </row>
    <row r="1111" spans="1:7" ht="36" x14ac:dyDescent="0.2">
      <c r="A1111" s="60"/>
      <c r="B1111" s="57"/>
      <c r="C1111" s="30" t="s">
        <v>957</v>
      </c>
      <c r="D1111" s="63"/>
      <c r="E1111" s="65"/>
      <c r="F1111" s="65"/>
      <c r="G1111" s="65"/>
    </row>
    <row r="1112" spans="1:7" x14ac:dyDescent="0.2">
      <c r="A1112" s="60"/>
      <c r="B1112" s="57"/>
      <c r="C1112" s="47" t="s">
        <v>26</v>
      </c>
      <c r="D1112" s="62">
        <v>1843.8</v>
      </c>
      <c r="E1112" s="64">
        <v>833.54</v>
      </c>
      <c r="F1112" s="64" t="s">
        <v>959</v>
      </c>
      <c r="G1112" s="64">
        <v>833.54</v>
      </c>
    </row>
    <row r="1113" spans="1:7" ht="24" x14ac:dyDescent="0.2">
      <c r="A1113" s="60"/>
      <c r="B1113" s="57"/>
      <c r="C1113" s="30" t="s">
        <v>958</v>
      </c>
      <c r="D1113" s="63"/>
      <c r="E1113" s="65"/>
      <c r="F1113" s="65"/>
      <c r="G1113" s="65"/>
    </row>
    <row r="1114" spans="1:7" x14ac:dyDescent="0.2">
      <c r="A1114" s="60"/>
      <c r="B1114" s="57"/>
      <c r="C1114" s="47" t="s">
        <v>28</v>
      </c>
      <c r="D1114" s="62">
        <v>1420</v>
      </c>
      <c r="E1114" s="64">
        <v>423.85</v>
      </c>
      <c r="F1114" s="64" t="s">
        <v>961</v>
      </c>
      <c r="G1114" s="64">
        <v>0</v>
      </c>
    </row>
    <row r="1115" spans="1:7" x14ac:dyDescent="0.2">
      <c r="A1115" s="60"/>
      <c r="B1115" s="57"/>
      <c r="C1115" s="30" t="s">
        <v>960</v>
      </c>
      <c r="D1115" s="63"/>
      <c r="E1115" s="65"/>
      <c r="F1115" s="65"/>
      <c r="G1115" s="65"/>
    </row>
    <row r="1116" spans="1:7" x14ac:dyDescent="0.2">
      <c r="A1116" s="60"/>
      <c r="B1116" s="57"/>
      <c r="C1116" s="47" t="s">
        <v>30</v>
      </c>
      <c r="D1116" s="62">
        <v>99</v>
      </c>
      <c r="E1116" s="64">
        <v>0</v>
      </c>
      <c r="F1116" s="64" t="s">
        <v>952</v>
      </c>
      <c r="G1116" s="64">
        <v>0</v>
      </c>
    </row>
    <row r="1117" spans="1:7" ht="24" x14ac:dyDescent="0.2">
      <c r="A1117" s="60"/>
      <c r="B1117" s="57"/>
      <c r="C1117" s="30" t="s">
        <v>962</v>
      </c>
      <c r="D1117" s="63"/>
      <c r="E1117" s="65"/>
      <c r="F1117" s="65"/>
      <c r="G1117" s="65"/>
    </row>
    <row r="1118" spans="1:7" x14ac:dyDescent="0.2">
      <c r="A1118" s="60"/>
      <c r="B1118" s="57"/>
      <c r="C1118" s="47" t="s">
        <v>33</v>
      </c>
      <c r="D1118" s="62">
        <v>98.4</v>
      </c>
      <c r="E1118" s="64">
        <v>0</v>
      </c>
      <c r="F1118" s="64" t="s">
        <v>952</v>
      </c>
      <c r="G1118" s="64">
        <v>0</v>
      </c>
    </row>
    <row r="1119" spans="1:7" ht="24" x14ac:dyDescent="0.2">
      <c r="A1119" s="60"/>
      <c r="B1119" s="57"/>
      <c r="C1119" s="30" t="s">
        <v>963</v>
      </c>
      <c r="D1119" s="63"/>
      <c r="E1119" s="65"/>
      <c r="F1119" s="65"/>
      <c r="G1119" s="65"/>
    </row>
    <row r="1120" spans="1:7" x14ac:dyDescent="0.2">
      <c r="A1120" s="60"/>
      <c r="B1120" s="57"/>
      <c r="C1120" s="47" t="s">
        <v>36</v>
      </c>
      <c r="D1120" s="62">
        <v>0</v>
      </c>
      <c r="E1120" s="64">
        <v>0</v>
      </c>
      <c r="F1120" s="64" t="s">
        <v>67</v>
      </c>
      <c r="G1120" s="64">
        <v>0</v>
      </c>
    </row>
    <row r="1121" spans="1:7" ht="36" x14ac:dyDescent="0.2">
      <c r="A1121" s="60"/>
      <c r="B1121" s="57"/>
      <c r="C1121" s="30" t="s">
        <v>964</v>
      </c>
      <c r="D1121" s="63"/>
      <c r="E1121" s="65"/>
      <c r="F1121" s="65"/>
      <c r="G1121" s="65"/>
    </row>
    <row r="1122" spans="1:7" x14ac:dyDescent="0.2">
      <c r="A1122" s="60"/>
      <c r="B1122" s="57"/>
      <c r="C1122" s="47" t="s">
        <v>38</v>
      </c>
      <c r="D1122" s="62">
        <v>550</v>
      </c>
      <c r="E1122" s="64">
        <v>0</v>
      </c>
      <c r="F1122" s="64" t="s">
        <v>952</v>
      </c>
      <c r="G1122" s="64">
        <v>0</v>
      </c>
    </row>
    <row r="1123" spans="1:7" ht="96" x14ac:dyDescent="0.2">
      <c r="A1123" s="60"/>
      <c r="B1123" s="57"/>
      <c r="C1123" s="30" t="s">
        <v>965</v>
      </c>
      <c r="D1123" s="63"/>
      <c r="E1123" s="65"/>
      <c r="F1123" s="65"/>
      <c r="G1123" s="65"/>
    </row>
    <row r="1124" spans="1:7" x14ac:dyDescent="0.2">
      <c r="A1124" s="60"/>
      <c r="B1124" s="57"/>
      <c r="C1124" s="47" t="s">
        <v>275</v>
      </c>
      <c r="D1124" s="62">
        <v>0</v>
      </c>
      <c r="E1124" s="64">
        <v>0</v>
      </c>
      <c r="F1124" s="64" t="s">
        <v>67</v>
      </c>
      <c r="G1124" s="64">
        <v>0</v>
      </c>
    </row>
    <row r="1125" spans="1:7" ht="36" x14ac:dyDescent="0.2">
      <c r="A1125" s="60"/>
      <c r="B1125" s="57"/>
      <c r="C1125" s="30" t="s">
        <v>966</v>
      </c>
      <c r="D1125" s="63"/>
      <c r="E1125" s="65"/>
      <c r="F1125" s="65"/>
      <c r="G1125" s="65"/>
    </row>
    <row r="1126" spans="1:7" x14ac:dyDescent="0.2">
      <c r="A1126" s="60"/>
      <c r="B1126" s="57"/>
      <c r="C1126" s="47" t="s">
        <v>324</v>
      </c>
      <c r="D1126" s="62">
        <v>42.5</v>
      </c>
      <c r="E1126" s="64">
        <v>0</v>
      </c>
      <c r="F1126" s="64" t="s">
        <v>968</v>
      </c>
      <c r="G1126" s="64">
        <v>0</v>
      </c>
    </row>
    <row r="1127" spans="1:7" ht="84" x14ac:dyDescent="0.2">
      <c r="A1127" s="60"/>
      <c r="B1127" s="57"/>
      <c r="C1127" s="30" t="s">
        <v>967</v>
      </c>
      <c r="D1127" s="63"/>
      <c r="E1127" s="65"/>
      <c r="F1127" s="65"/>
      <c r="G1127" s="65"/>
    </row>
    <row r="1128" spans="1:7" x14ac:dyDescent="0.2">
      <c r="A1128" s="60"/>
      <c r="B1128" s="57"/>
      <c r="C1128" s="47" t="s">
        <v>326</v>
      </c>
      <c r="D1128" s="62">
        <v>8.6999999999999993</v>
      </c>
      <c r="E1128" s="64">
        <v>0</v>
      </c>
      <c r="F1128" s="64" t="s">
        <v>952</v>
      </c>
      <c r="G1128" s="64">
        <v>0</v>
      </c>
    </row>
    <row r="1129" spans="1:7" ht="60" x14ac:dyDescent="0.2">
      <c r="A1129" s="60"/>
      <c r="B1129" s="57"/>
      <c r="C1129" s="30" t="s">
        <v>969</v>
      </c>
      <c r="D1129" s="63"/>
      <c r="E1129" s="65"/>
      <c r="F1129" s="65"/>
      <c r="G1129" s="65"/>
    </row>
    <row r="1130" spans="1:7" x14ac:dyDescent="0.2">
      <c r="A1130" s="60"/>
      <c r="B1130" s="57"/>
      <c r="C1130" s="47" t="s">
        <v>329</v>
      </c>
      <c r="D1130" s="62">
        <v>0</v>
      </c>
      <c r="E1130" s="64">
        <v>0</v>
      </c>
      <c r="F1130" s="64" t="s">
        <v>67</v>
      </c>
      <c r="G1130" s="64">
        <v>0</v>
      </c>
    </row>
    <row r="1131" spans="1:7" ht="96" x14ac:dyDescent="0.2">
      <c r="A1131" s="60"/>
      <c r="B1131" s="57"/>
      <c r="C1131" s="30" t="s">
        <v>970</v>
      </c>
      <c r="D1131" s="63"/>
      <c r="E1131" s="65"/>
      <c r="F1131" s="65"/>
      <c r="G1131" s="65"/>
    </row>
    <row r="1132" spans="1:7" x14ac:dyDescent="0.2">
      <c r="A1132" s="60"/>
      <c r="B1132" s="57"/>
      <c r="C1132" s="47" t="s">
        <v>277</v>
      </c>
      <c r="D1132" s="62">
        <v>222</v>
      </c>
      <c r="E1132" s="64">
        <v>55.5</v>
      </c>
      <c r="F1132" s="64" t="s">
        <v>972</v>
      </c>
      <c r="G1132" s="64">
        <v>0</v>
      </c>
    </row>
    <row r="1133" spans="1:7" ht="36" x14ac:dyDescent="0.2">
      <c r="A1133" s="60"/>
      <c r="B1133" s="57"/>
      <c r="C1133" s="30" t="s">
        <v>971</v>
      </c>
      <c r="D1133" s="63"/>
      <c r="E1133" s="65"/>
      <c r="F1133" s="65"/>
      <c r="G1133" s="65"/>
    </row>
    <row r="1134" spans="1:7" x14ac:dyDescent="0.2">
      <c r="A1134" s="60"/>
      <c r="B1134" s="57"/>
      <c r="C1134" s="47" t="s">
        <v>280</v>
      </c>
      <c r="D1134" s="62">
        <v>126.3</v>
      </c>
      <c r="E1134" s="64">
        <v>0</v>
      </c>
      <c r="F1134" s="64" t="s">
        <v>952</v>
      </c>
      <c r="G1134" s="64">
        <v>0</v>
      </c>
    </row>
    <row r="1135" spans="1:7" ht="48" x14ac:dyDescent="0.2">
      <c r="A1135" s="60"/>
      <c r="B1135" s="57"/>
      <c r="C1135" s="30" t="s">
        <v>973</v>
      </c>
      <c r="D1135" s="63"/>
      <c r="E1135" s="65"/>
      <c r="F1135" s="65"/>
      <c r="G1135" s="65"/>
    </row>
    <row r="1136" spans="1:7" x14ac:dyDescent="0.2">
      <c r="A1136" s="60"/>
      <c r="B1136" s="57"/>
      <c r="C1136" s="47" t="s">
        <v>282</v>
      </c>
      <c r="D1136" s="62">
        <v>0</v>
      </c>
      <c r="E1136" s="64">
        <v>0</v>
      </c>
      <c r="F1136" s="64" t="s">
        <v>67</v>
      </c>
      <c r="G1136" s="64">
        <v>0</v>
      </c>
    </row>
    <row r="1137" spans="1:7" ht="36" x14ac:dyDescent="0.2">
      <c r="A1137" s="60"/>
      <c r="B1137" s="57"/>
      <c r="C1137" s="30" t="s">
        <v>974</v>
      </c>
      <c r="D1137" s="63"/>
      <c r="E1137" s="65"/>
      <c r="F1137" s="65"/>
      <c r="G1137" s="65"/>
    </row>
    <row r="1138" spans="1:7" x14ac:dyDescent="0.2">
      <c r="A1138" s="60"/>
      <c r="B1138" s="57"/>
      <c r="C1138" s="47" t="s">
        <v>354</v>
      </c>
      <c r="D1138" s="62">
        <v>100</v>
      </c>
      <c r="E1138" s="64">
        <v>0</v>
      </c>
      <c r="F1138" s="64" t="s">
        <v>952</v>
      </c>
      <c r="G1138" s="64">
        <v>0</v>
      </c>
    </row>
    <row r="1139" spans="1:7" ht="36" x14ac:dyDescent="0.2">
      <c r="A1139" s="60"/>
      <c r="B1139" s="57"/>
      <c r="C1139" s="30" t="s">
        <v>975</v>
      </c>
      <c r="D1139" s="63"/>
      <c r="E1139" s="65"/>
      <c r="F1139" s="65"/>
      <c r="G1139" s="65"/>
    </row>
    <row r="1140" spans="1:7" x14ac:dyDescent="0.2">
      <c r="A1140" s="60"/>
      <c r="B1140" s="57"/>
      <c r="C1140" s="47" t="s">
        <v>402</v>
      </c>
      <c r="D1140" s="62">
        <v>300</v>
      </c>
      <c r="E1140" s="64">
        <v>0</v>
      </c>
      <c r="F1140" s="64" t="s">
        <v>952</v>
      </c>
      <c r="G1140" s="64">
        <v>0</v>
      </c>
    </row>
    <row r="1141" spans="1:7" ht="48" x14ac:dyDescent="0.2">
      <c r="A1141" s="60"/>
      <c r="B1141" s="57"/>
      <c r="C1141" s="30" t="s">
        <v>976</v>
      </c>
      <c r="D1141" s="63"/>
      <c r="E1141" s="65"/>
      <c r="F1141" s="65"/>
      <c r="G1141" s="65"/>
    </row>
    <row r="1142" spans="1:7" x14ac:dyDescent="0.2">
      <c r="A1142" s="60"/>
      <c r="B1142" s="57"/>
      <c r="C1142" s="47" t="s">
        <v>404</v>
      </c>
      <c r="D1142" s="62">
        <v>480</v>
      </c>
      <c r="E1142" s="64">
        <v>0</v>
      </c>
      <c r="F1142" s="64" t="s">
        <v>952</v>
      </c>
      <c r="G1142" s="64">
        <v>0</v>
      </c>
    </row>
    <row r="1143" spans="1:7" ht="24" x14ac:dyDescent="0.2">
      <c r="A1143" s="60"/>
      <c r="B1143" s="57"/>
      <c r="C1143" s="30" t="s">
        <v>977</v>
      </c>
      <c r="D1143" s="63"/>
      <c r="E1143" s="65"/>
      <c r="F1143" s="65"/>
      <c r="G1143" s="65"/>
    </row>
    <row r="1144" spans="1:7" x14ac:dyDescent="0.2">
      <c r="A1144" s="60"/>
      <c r="B1144" s="57"/>
      <c r="C1144" s="47" t="s">
        <v>356</v>
      </c>
      <c r="D1144" s="62">
        <v>0</v>
      </c>
      <c r="E1144" s="64">
        <v>0</v>
      </c>
      <c r="F1144" s="64" t="s">
        <v>67</v>
      </c>
      <c r="G1144" s="64">
        <v>0</v>
      </c>
    </row>
    <row r="1145" spans="1:7" ht="24" x14ac:dyDescent="0.2">
      <c r="A1145" s="60"/>
      <c r="B1145" s="57"/>
      <c r="C1145" s="30" t="s">
        <v>978</v>
      </c>
      <c r="D1145" s="63"/>
      <c r="E1145" s="65"/>
      <c r="F1145" s="65"/>
      <c r="G1145" s="65"/>
    </row>
    <row r="1146" spans="1:7" x14ac:dyDescent="0.2">
      <c r="A1146" s="60"/>
      <c r="B1146" s="57"/>
      <c r="C1146" s="47" t="s">
        <v>882</v>
      </c>
      <c r="D1146" s="62">
        <v>171</v>
      </c>
      <c r="E1146" s="64">
        <v>0</v>
      </c>
      <c r="F1146" s="64" t="s">
        <v>952</v>
      </c>
      <c r="G1146" s="64">
        <v>0</v>
      </c>
    </row>
    <row r="1147" spans="1:7" ht="36" x14ac:dyDescent="0.2">
      <c r="A1147" s="60"/>
      <c r="B1147" s="57"/>
      <c r="C1147" s="30" t="s">
        <v>979</v>
      </c>
      <c r="D1147" s="63"/>
      <c r="E1147" s="65"/>
      <c r="F1147" s="65"/>
      <c r="G1147" s="65"/>
    </row>
    <row r="1148" spans="1:7" x14ac:dyDescent="0.2">
      <c r="A1148" s="60"/>
      <c r="B1148" s="57"/>
      <c r="C1148" s="47" t="s">
        <v>884</v>
      </c>
      <c r="D1148" s="62">
        <v>0</v>
      </c>
      <c r="E1148" s="64">
        <v>0</v>
      </c>
      <c r="F1148" s="64" t="s">
        <v>67</v>
      </c>
      <c r="G1148" s="64">
        <v>0</v>
      </c>
    </row>
    <row r="1149" spans="1:7" ht="36" x14ac:dyDescent="0.2">
      <c r="A1149" s="60"/>
      <c r="B1149" s="57"/>
      <c r="C1149" s="30" t="s">
        <v>980</v>
      </c>
      <c r="D1149" s="63"/>
      <c r="E1149" s="65"/>
      <c r="F1149" s="65"/>
      <c r="G1149" s="65"/>
    </row>
    <row r="1150" spans="1:7" x14ac:dyDescent="0.2">
      <c r="A1150" s="60"/>
      <c r="B1150" s="57"/>
      <c r="C1150" s="47" t="s">
        <v>886</v>
      </c>
      <c r="D1150" s="62">
        <v>0</v>
      </c>
      <c r="E1150" s="64">
        <v>0</v>
      </c>
      <c r="F1150" s="64" t="s">
        <v>67</v>
      </c>
      <c r="G1150" s="64">
        <v>0</v>
      </c>
    </row>
    <row r="1151" spans="1:7" x14ac:dyDescent="0.2">
      <c r="A1151" s="60"/>
      <c r="B1151" s="57"/>
      <c r="C1151" s="30" t="s">
        <v>981</v>
      </c>
      <c r="D1151" s="63"/>
      <c r="E1151" s="65"/>
      <c r="F1151" s="65"/>
      <c r="G1151" s="65"/>
    </row>
    <row r="1152" spans="1:7" x14ac:dyDescent="0.2">
      <c r="A1152" s="60"/>
      <c r="B1152" s="57"/>
      <c r="C1152" s="47" t="s">
        <v>888</v>
      </c>
      <c r="D1152" s="62">
        <v>0</v>
      </c>
      <c r="E1152" s="64">
        <v>0</v>
      </c>
      <c r="F1152" s="64" t="s">
        <v>67</v>
      </c>
      <c r="G1152" s="64">
        <v>0</v>
      </c>
    </row>
    <row r="1153" spans="1:7" ht="36" x14ac:dyDescent="0.2">
      <c r="A1153" s="60"/>
      <c r="B1153" s="57"/>
      <c r="C1153" s="30" t="s">
        <v>982</v>
      </c>
      <c r="D1153" s="63"/>
      <c r="E1153" s="65"/>
      <c r="F1153" s="65"/>
      <c r="G1153" s="65"/>
    </row>
    <row r="1154" spans="1:7" x14ac:dyDescent="0.2">
      <c r="A1154" s="60"/>
      <c r="B1154" s="57"/>
      <c r="C1154" s="47" t="s">
        <v>983</v>
      </c>
      <c r="D1154" s="62">
        <v>0</v>
      </c>
      <c r="E1154" s="64">
        <v>0</v>
      </c>
      <c r="F1154" s="64" t="s">
        <v>67</v>
      </c>
      <c r="G1154" s="64">
        <v>0</v>
      </c>
    </row>
    <row r="1155" spans="1:7" ht="36" x14ac:dyDescent="0.2">
      <c r="A1155" s="60"/>
      <c r="B1155" s="57"/>
      <c r="C1155" s="30" t="s">
        <v>984</v>
      </c>
      <c r="D1155" s="63"/>
      <c r="E1155" s="65"/>
      <c r="F1155" s="65"/>
      <c r="G1155" s="65"/>
    </row>
    <row r="1156" spans="1:7" x14ac:dyDescent="0.2">
      <c r="A1156" s="60"/>
      <c r="B1156" s="57"/>
      <c r="C1156" s="47" t="s">
        <v>985</v>
      </c>
      <c r="D1156" s="62">
        <v>0</v>
      </c>
      <c r="E1156" s="64">
        <v>0</v>
      </c>
      <c r="F1156" s="64" t="s">
        <v>67</v>
      </c>
      <c r="G1156" s="64">
        <v>0</v>
      </c>
    </row>
    <row r="1157" spans="1:7" x14ac:dyDescent="0.2">
      <c r="A1157" s="60"/>
      <c r="B1157" s="57"/>
      <c r="C1157" s="30" t="s">
        <v>986</v>
      </c>
      <c r="D1157" s="63"/>
      <c r="E1157" s="65"/>
      <c r="F1157" s="65"/>
      <c r="G1157" s="65"/>
    </row>
    <row r="1158" spans="1:7" x14ac:dyDescent="0.2">
      <c r="A1158" s="60"/>
      <c r="B1158" s="57"/>
      <c r="C1158" s="47" t="s">
        <v>987</v>
      </c>
      <c r="D1158" s="62">
        <v>0</v>
      </c>
      <c r="E1158" s="64">
        <v>0</v>
      </c>
      <c r="F1158" s="64" t="s">
        <v>67</v>
      </c>
      <c r="G1158" s="64">
        <v>0</v>
      </c>
    </row>
    <row r="1159" spans="1:7" x14ac:dyDescent="0.2">
      <c r="A1159" s="60"/>
      <c r="B1159" s="57"/>
      <c r="C1159" s="30" t="s">
        <v>988</v>
      </c>
      <c r="D1159" s="63"/>
      <c r="E1159" s="65"/>
      <c r="F1159" s="65"/>
      <c r="G1159" s="65"/>
    </row>
    <row r="1160" spans="1:7" x14ac:dyDescent="0.2">
      <c r="A1160" s="60"/>
      <c r="B1160" s="57"/>
      <c r="C1160" s="47" t="s">
        <v>989</v>
      </c>
      <c r="D1160" s="62">
        <v>0</v>
      </c>
      <c r="E1160" s="64">
        <v>0</v>
      </c>
      <c r="F1160" s="64" t="s">
        <v>67</v>
      </c>
      <c r="G1160" s="64">
        <v>0</v>
      </c>
    </row>
    <row r="1161" spans="1:7" x14ac:dyDescent="0.2">
      <c r="A1161" s="60"/>
      <c r="B1161" s="57"/>
      <c r="C1161" s="30" t="s">
        <v>990</v>
      </c>
      <c r="D1161" s="63"/>
      <c r="E1161" s="65"/>
      <c r="F1161" s="65"/>
      <c r="G1161" s="65"/>
    </row>
    <row r="1162" spans="1:7" x14ac:dyDescent="0.2">
      <c r="A1162" s="60"/>
      <c r="B1162" s="57"/>
      <c r="C1162" s="47" t="s">
        <v>415</v>
      </c>
      <c r="D1162" s="62">
        <v>0</v>
      </c>
      <c r="E1162" s="64">
        <v>0</v>
      </c>
      <c r="F1162" s="64" t="s">
        <v>67</v>
      </c>
      <c r="G1162" s="64">
        <v>0</v>
      </c>
    </row>
    <row r="1163" spans="1:7" ht="24" x14ac:dyDescent="0.2">
      <c r="A1163" s="60"/>
      <c r="B1163" s="57"/>
      <c r="C1163" s="30" t="s">
        <v>991</v>
      </c>
      <c r="D1163" s="63"/>
      <c r="E1163" s="65"/>
      <c r="F1163" s="65"/>
      <c r="G1163" s="65"/>
    </row>
    <row r="1164" spans="1:7" x14ac:dyDescent="0.2">
      <c r="A1164" s="60"/>
      <c r="B1164" s="57"/>
      <c r="C1164" s="47" t="s">
        <v>418</v>
      </c>
      <c r="D1164" s="62">
        <v>100</v>
      </c>
      <c r="E1164" s="64">
        <v>0</v>
      </c>
      <c r="F1164" s="64" t="s">
        <v>952</v>
      </c>
      <c r="G1164" s="64">
        <v>0</v>
      </c>
    </row>
    <row r="1165" spans="1:7" ht="24" x14ac:dyDescent="0.2">
      <c r="A1165" s="60"/>
      <c r="B1165" s="57"/>
      <c r="C1165" s="30" t="s">
        <v>992</v>
      </c>
      <c r="D1165" s="63"/>
      <c r="E1165" s="65"/>
      <c r="F1165" s="65"/>
      <c r="G1165" s="65"/>
    </row>
    <row r="1166" spans="1:7" x14ac:dyDescent="0.2">
      <c r="A1166" s="60"/>
      <c r="B1166" s="57"/>
      <c r="C1166" s="47" t="s">
        <v>993</v>
      </c>
      <c r="D1166" s="62">
        <v>100</v>
      </c>
      <c r="E1166" s="64">
        <v>0</v>
      </c>
      <c r="F1166" s="64" t="s">
        <v>952</v>
      </c>
      <c r="G1166" s="64">
        <v>0</v>
      </c>
    </row>
    <row r="1167" spans="1:7" ht="36" x14ac:dyDescent="0.2">
      <c r="A1167" s="60"/>
      <c r="B1167" s="57"/>
      <c r="C1167" s="30" t="s">
        <v>994</v>
      </c>
      <c r="D1167" s="63"/>
      <c r="E1167" s="65"/>
      <c r="F1167" s="65"/>
      <c r="G1167" s="65"/>
    </row>
    <row r="1168" spans="1:7" x14ac:dyDescent="0.2">
      <c r="A1168" s="60"/>
      <c r="B1168" s="57"/>
      <c r="C1168" s="47" t="s">
        <v>995</v>
      </c>
      <c r="D1168" s="62">
        <v>0</v>
      </c>
      <c r="E1168" s="64">
        <v>0</v>
      </c>
      <c r="F1168" s="64" t="s">
        <v>67</v>
      </c>
      <c r="G1168" s="64">
        <v>0</v>
      </c>
    </row>
    <row r="1169" spans="1:7" ht="48" x14ac:dyDescent="0.2">
      <c r="A1169" s="60"/>
      <c r="B1169" s="57"/>
      <c r="C1169" s="30" t="s">
        <v>996</v>
      </c>
      <c r="D1169" s="63"/>
      <c r="E1169" s="65"/>
      <c r="F1169" s="65"/>
      <c r="G1169" s="65"/>
    </row>
    <row r="1170" spans="1:7" x14ac:dyDescent="0.2">
      <c r="A1170" s="60"/>
      <c r="B1170" s="57"/>
      <c r="C1170" s="47" t="s">
        <v>997</v>
      </c>
      <c r="D1170" s="62">
        <v>0</v>
      </c>
      <c r="E1170" s="64">
        <v>0</v>
      </c>
      <c r="F1170" s="64" t="s">
        <v>67</v>
      </c>
      <c r="G1170" s="64">
        <v>0</v>
      </c>
    </row>
    <row r="1171" spans="1:7" ht="36" x14ac:dyDescent="0.2">
      <c r="A1171" s="60"/>
      <c r="B1171" s="57"/>
      <c r="C1171" s="30" t="s">
        <v>998</v>
      </c>
      <c r="D1171" s="63"/>
      <c r="E1171" s="65"/>
      <c r="F1171" s="65"/>
      <c r="G1171" s="65"/>
    </row>
    <row r="1172" spans="1:7" x14ac:dyDescent="0.2">
      <c r="A1172" s="60"/>
      <c r="B1172" s="57"/>
      <c r="C1172" s="47" t="s">
        <v>999</v>
      </c>
      <c r="D1172" s="62">
        <v>0</v>
      </c>
      <c r="E1172" s="64">
        <v>0</v>
      </c>
      <c r="F1172" s="64" t="s">
        <v>67</v>
      </c>
      <c r="G1172" s="64">
        <v>0</v>
      </c>
    </row>
    <row r="1173" spans="1:7" ht="36" x14ac:dyDescent="0.2">
      <c r="A1173" s="60"/>
      <c r="B1173" s="57"/>
      <c r="C1173" s="30" t="s">
        <v>1000</v>
      </c>
      <c r="D1173" s="63"/>
      <c r="E1173" s="65"/>
      <c r="F1173" s="65"/>
      <c r="G1173" s="65"/>
    </row>
    <row r="1174" spans="1:7" x14ac:dyDescent="0.2">
      <c r="A1174" s="60"/>
      <c r="B1174" s="57"/>
      <c r="C1174" s="47" t="s">
        <v>421</v>
      </c>
      <c r="D1174" s="62">
        <v>0</v>
      </c>
      <c r="E1174" s="64">
        <v>0</v>
      </c>
      <c r="F1174" s="64" t="s">
        <v>67</v>
      </c>
      <c r="G1174" s="64">
        <v>0</v>
      </c>
    </row>
    <row r="1175" spans="1:7" ht="36" x14ac:dyDescent="0.2">
      <c r="A1175" s="60"/>
      <c r="B1175" s="57"/>
      <c r="C1175" s="30" t="s">
        <v>1001</v>
      </c>
      <c r="D1175" s="63"/>
      <c r="E1175" s="65"/>
      <c r="F1175" s="65"/>
      <c r="G1175" s="65"/>
    </row>
    <row r="1176" spans="1:7" x14ac:dyDescent="0.2">
      <c r="A1176" s="60"/>
      <c r="B1176" s="57"/>
      <c r="C1176" s="47" t="s">
        <v>423</v>
      </c>
      <c r="D1176" s="62">
        <v>0</v>
      </c>
      <c r="E1176" s="64">
        <v>0</v>
      </c>
      <c r="F1176" s="64" t="s">
        <v>67</v>
      </c>
      <c r="G1176" s="64">
        <v>0</v>
      </c>
    </row>
    <row r="1177" spans="1:7" ht="36" x14ac:dyDescent="0.2">
      <c r="A1177" s="60"/>
      <c r="B1177" s="57"/>
      <c r="C1177" s="30" t="s">
        <v>1002</v>
      </c>
      <c r="D1177" s="63"/>
      <c r="E1177" s="65"/>
      <c r="F1177" s="65"/>
      <c r="G1177" s="65"/>
    </row>
    <row r="1178" spans="1:7" x14ac:dyDescent="0.2">
      <c r="A1178" s="60"/>
      <c r="B1178" s="57"/>
      <c r="C1178" s="47" t="s">
        <v>425</v>
      </c>
      <c r="D1178" s="62">
        <v>0</v>
      </c>
      <c r="E1178" s="64">
        <v>0</v>
      </c>
      <c r="F1178" s="64" t="s">
        <v>67</v>
      </c>
      <c r="G1178" s="64">
        <v>0</v>
      </c>
    </row>
    <row r="1179" spans="1:7" ht="36" x14ac:dyDescent="0.2">
      <c r="A1179" s="60"/>
      <c r="B1179" s="57"/>
      <c r="C1179" s="30" t="s">
        <v>1003</v>
      </c>
      <c r="D1179" s="63"/>
      <c r="E1179" s="65"/>
      <c r="F1179" s="65"/>
      <c r="G1179" s="65"/>
    </row>
    <row r="1180" spans="1:7" x14ac:dyDescent="0.2">
      <c r="A1180" s="60"/>
      <c r="B1180" s="57"/>
      <c r="C1180" s="47" t="s">
        <v>427</v>
      </c>
      <c r="D1180" s="62">
        <v>0</v>
      </c>
      <c r="E1180" s="64">
        <v>0</v>
      </c>
      <c r="F1180" s="64" t="s">
        <v>67</v>
      </c>
      <c r="G1180" s="64">
        <v>0</v>
      </c>
    </row>
    <row r="1181" spans="1:7" ht="36" x14ac:dyDescent="0.2">
      <c r="A1181" s="60"/>
      <c r="B1181" s="57"/>
      <c r="C1181" s="30" t="s">
        <v>1004</v>
      </c>
      <c r="D1181" s="63"/>
      <c r="E1181" s="65"/>
      <c r="F1181" s="65"/>
      <c r="G1181" s="65"/>
    </row>
    <row r="1182" spans="1:7" x14ac:dyDescent="0.2">
      <c r="A1182" s="60"/>
      <c r="B1182" s="57"/>
      <c r="C1182" s="47" t="s">
        <v>429</v>
      </c>
      <c r="D1182" s="62">
        <v>0</v>
      </c>
      <c r="E1182" s="64">
        <v>0</v>
      </c>
      <c r="F1182" s="64" t="s">
        <v>67</v>
      </c>
      <c r="G1182" s="64">
        <v>0</v>
      </c>
    </row>
    <row r="1183" spans="1:7" ht="48" x14ac:dyDescent="0.2">
      <c r="A1183" s="60"/>
      <c r="B1183" s="57"/>
      <c r="C1183" s="30" t="s">
        <v>1005</v>
      </c>
      <c r="D1183" s="63"/>
      <c r="E1183" s="65"/>
      <c r="F1183" s="65"/>
      <c r="G1183" s="65"/>
    </row>
    <row r="1184" spans="1:7" x14ac:dyDescent="0.2">
      <c r="A1184" s="60"/>
      <c r="B1184" s="57"/>
      <c r="C1184" s="43" t="s">
        <v>72</v>
      </c>
      <c r="D1184" s="70">
        <f>D1186+D1188+D1190+D1192+D1194+D1196+D1198+D1200+D1202+D1204+D1206+D1208+D1210+D1212+D1214</f>
        <v>5335</v>
      </c>
      <c r="E1184" s="70">
        <f>E1186+E1188+E1190+E1192+E1194+E1196+E1198+E1200+E1202+E1204+E1206+E1208+E1210+E1212+E1214</f>
        <v>2398.02</v>
      </c>
      <c r="F1184" s="72" t="s">
        <v>1007</v>
      </c>
      <c r="G1184" s="70">
        <f>G1186+G1188+G1190+G1192+G1194+G1196+G1198+G1200+G1202+G1204+G1206+G1208+G1210+G1212+G1214</f>
        <v>2398</v>
      </c>
    </row>
    <row r="1185" spans="1:7" ht="36" x14ac:dyDescent="0.2">
      <c r="A1185" s="60"/>
      <c r="B1185" s="57"/>
      <c r="C1185" s="44" t="s">
        <v>1006</v>
      </c>
      <c r="D1185" s="71"/>
      <c r="E1185" s="71"/>
      <c r="F1185" s="73"/>
      <c r="G1185" s="71"/>
    </row>
    <row r="1186" spans="1:7" x14ac:dyDescent="0.2">
      <c r="A1186" s="60"/>
      <c r="B1186" s="57"/>
      <c r="C1186" s="47" t="s">
        <v>42</v>
      </c>
      <c r="D1186" s="62">
        <v>0</v>
      </c>
      <c r="E1186" s="64">
        <v>0</v>
      </c>
      <c r="F1186" s="64" t="s">
        <v>1009</v>
      </c>
      <c r="G1186" s="64">
        <v>0</v>
      </c>
    </row>
    <row r="1187" spans="1:7" ht="24" x14ac:dyDescent="0.2">
      <c r="A1187" s="60"/>
      <c r="B1187" s="57"/>
      <c r="C1187" s="30" t="s">
        <v>1008</v>
      </c>
      <c r="D1187" s="63"/>
      <c r="E1187" s="65"/>
      <c r="F1187" s="65"/>
      <c r="G1187" s="65"/>
    </row>
    <row r="1188" spans="1:7" x14ac:dyDescent="0.2">
      <c r="A1188" s="60"/>
      <c r="B1188" s="57"/>
      <c r="C1188" s="47" t="s">
        <v>21</v>
      </c>
      <c r="D1188" s="62">
        <v>0</v>
      </c>
      <c r="E1188" s="64">
        <v>0</v>
      </c>
      <c r="F1188" s="64" t="s">
        <v>1011</v>
      </c>
      <c r="G1188" s="64">
        <v>0</v>
      </c>
    </row>
    <row r="1189" spans="1:7" ht="24" x14ac:dyDescent="0.2">
      <c r="A1189" s="60"/>
      <c r="B1189" s="57"/>
      <c r="C1189" s="30" t="s">
        <v>1010</v>
      </c>
      <c r="D1189" s="63"/>
      <c r="E1189" s="65"/>
      <c r="F1189" s="65"/>
      <c r="G1189" s="65"/>
    </row>
    <row r="1190" spans="1:7" x14ac:dyDescent="0.2">
      <c r="A1190" s="60"/>
      <c r="B1190" s="57"/>
      <c r="C1190" s="47" t="s">
        <v>24</v>
      </c>
      <c r="D1190" s="62">
        <v>0</v>
      </c>
      <c r="E1190" s="64">
        <v>0</v>
      </c>
      <c r="F1190" s="64" t="s">
        <v>1011</v>
      </c>
      <c r="G1190" s="64">
        <v>0</v>
      </c>
    </row>
    <row r="1191" spans="1:7" ht="168" x14ac:dyDescent="0.2">
      <c r="A1191" s="60"/>
      <c r="B1191" s="57"/>
      <c r="C1191" s="30" t="s">
        <v>1012</v>
      </c>
      <c r="D1191" s="63"/>
      <c r="E1191" s="65"/>
      <c r="F1191" s="65"/>
      <c r="G1191" s="65"/>
    </row>
    <row r="1192" spans="1:7" x14ac:dyDescent="0.2">
      <c r="A1192" s="60"/>
      <c r="B1192" s="57"/>
      <c r="C1192" s="47" t="s">
        <v>26</v>
      </c>
      <c r="D1192" s="62">
        <v>0</v>
      </c>
      <c r="E1192" s="64">
        <v>0</v>
      </c>
      <c r="F1192" s="64" t="s">
        <v>1011</v>
      </c>
      <c r="G1192" s="64">
        <v>0</v>
      </c>
    </row>
    <row r="1193" spans="1:7" ht="48" x14ac:dyDescent="0.2">
      <c r="A1193" s="60"/>
      <c r="B1193" s="57"/>
      <c r="C1193" s="30" t="s">
        <v>1013</v>
      </c>
      <c r="D1193" s="63"/>
      <c r="E1193" s="65"/>
      <c r="F1193" s="65"/>
      <c r="G1193" s="65"/>
    </row>
    <row r="1194" spans="1:7" x14ac:dyDescent="0.2">
      <c r="A1194" s="60"/>
      <c r="B1194" s="57"/>
      <c r="C1194" s="47" t="s">
        <v>36</v>
      </c>
      <c r="D1194" s="62">
        <v>0</v>
      </c>
      <c r="E1194" s="64">
        <v>0</v>
      </c>
      <c r="F1194" s="64" t="s">
        <v>1015</v>
      </c>
      <c r="G1194" s="64">
        <v>0</v>
      </c>
    </row>
    <row r="1195" spans="1:7" ht="24" x14ac:dyDescent="0.2">
      <c r="A1195" s="60"/>
      <c r="B1195" s="57"/>
      <c r="C1195" s="30" t="s">
        <v>1014</v>
      </c>
      <c r="D1195" s="63"/>
      <c r="E1195" s="65"/>
      <c r="F1195" s="65"/>
      <c r="G1195" s="65"/>
    </row>
    <row r="1196" spans="1:7" x14ac:dyDescent="0.2">
      <c r="A1196" s="60"/>
      <c r="B1196" s="57"/>
      <c r="C1196" s="47" t="s">
        <v>38</v>
      </c>
      <c r="D1196" s="62">
        <v>0</v>
      </c>
      <c r="E1196" s="64">
        <v>0</v>
      </c>
      <c r="F1196" s="64" t="s">
        <v>1015</v>
      </c>
      <c r="G1196" s="64">
        <v>0</v>
      </c>
    </row>
    <row r="1197" spans="1:7" ht="24" x14ac:dyDescent="0.2">
      <c r="A1197" s="60"/>
      <c r="B1197" s="57"/>
      <c r="C1197" s="30" t="s">
        <v>1016</v>
      </c>
      <c r="D1197" s="63"/>
      <c r="E1197" s="65"/>
      <c r="F1197" s="65"/>
      <c r="G1197" s="65"/>
    </row>
    <row r="1198" spans="1:7" x14ac:dyDescent="0.2">
      <c r="A1198" s="60"/>
      <c r="B1198" s="57"/>
      <c r="C1198" s="47" t="s">
        <v>275</v>
      </c>
      <c r="D1198" s="62">
        <v>0</v>
      </c>
      <c r="E1198" s="64">
        <v>0</v>
      </c>
      <c r="F1198" s="64" t="s">
        <v>1015</v>
      </c>
      <c r="G1198" s="64">
        <v>0</v>
      </c>
    </row>
    <row r="1199" spans="1:7" x14ac:dyDescent="0.2">
      <c r="A1199" s="60"/>
      <c r="B1199" s="57"/>
      <c r="C1199" s="30" t="s">
        <v>1017</v>
      </c>
      <c r="D1199" s="63"/>
      <c r="E1199" s="65"/>
      <c r="F1199" s="65"/>
      <c r="G1199" s="65"/>
    </row>
    <row r="1200" spans="1:7" x14ac:dyDescent="0.2">
      <c r="A1200" s="60"/>
      <c r="B1200" s="57"/>
      <c r="C1200" s="47" t="s">
        <v>324</v>
      </c>
      <c r="D1200" s="62">
        <v>0</v>
      </c>
      <c r="E1200" s="64">
        <v>0</v>
      </c>
      <c r="F1200" s="64" t="s">
        <v>1015</v>
      </c>
      <c r="G1200" s="64">
        <v>0</v>
      </c>
    </row>
    <row r="1201" spans="1:7" ht="36" x14ac:dyDescent="0.2">
      <c r="A1201" s="60"/>
      <c r="B1201" s="57"/>
      <c r="C1201" s="30" t="s">
        <v>1018</v>
      </c>
      <c r="D1201" s="63"/>
      <c r="E1201" s="65"/>
      <c r="F1201" s="65"/>
      <c r="G1201" s="65"/>
    </row>
    <row r="1202" spans="1:7" x14ac:dyDescent="0.2">
      <c r="A1202" s="60"/>
      <c r="B1202" s="57"/>
      <c r="C1202" s="47" t="s">
        <v>326</v>
      </c>
      <c r="D1202" s="62">
        <v>0</v>
      </c>
      <c r="E1202" s="64">
        <v>0</v>
      </c>
      <c r="F1202" s="64" t="s">
        <v>1015</v>
      </c>
      <c r="G1202" s="64">
        <v>0</v>
      </c>
    </row>
    <row r="1203" spans="1:7" ht="24" x14ac:dyDescent="0.2">
      <c r="A1203" s="60"/>
      <c r="B1203" s="57"/>
      <c r="C1203" s="30" t="s">
        <v>1019</v>
      </c>
      <c r="D1203" s="63"/>
      <c r="E1203" s="65"/>
      <c r="F1203" s="65"/>
      <c r="G1203" s="65"/>
    </row>
    <row r="1204" spans="1:7" x14ac:dyDescent="0.2">
      <c r="A1204" s="60"/>
      <c r="B1204" s="57"/>
      <c r="C1204" s="47" t="s">
        <v>329</v>
      </c>
      <c r="D1204" s="62">
        <v>0</v>
      </c>
      <c r="E1204" s="64">
        <v>0</v>
      </c>
      <c r="F1204" s="64" t="s">
        <v>1015</v>
      </c>
      <c r="G1204" s="64">
        <v>0</v>
      </c>
    </row>
    <row r="1205" spans="1:7" ht="24" x14ac:dyDescent="0.2">
      <c r="A1205" s="60"/>
      <c r="B1205" s="57"/>
      <c r="C1205" s="30" t="s">
        <v>1020</v>
      </c>
      <c r="D1205" s="63"/>
      <c r="E1205" s="65"/>
      <c r="F1205" s="65"/>
      <c r="G1205" s="65"/>
    </row>
    <row r="1206" spans="1:7" x14ac:dyDescent="0.2">
      <c r="A1206" s="60"/>
      <c r="B1206" s="57"/>
      <c r="C1206" s="47" t="s">
        <v>331</v>
      </c>
      <c r="D1206" s="62">
        <v>0</v>
      </c>
      <c r="E1206" s="64">
        <v>0</v>
      </c>
      <c r="F1206" s="64" t="s">
        <v>1015</v>
      </c>
      <c r="G1206" s="64">
        <v>0</v>
      </c>
    </row>
    <row r="1207" spans="1:7" ht="24" x14ac:dyDescent="0.2">
      <c r="A1207" s="60"/>
      <c r="B1207" s="57"/>
      <c r="C1207" s="30" t="s">
        <v>1021</v>
      </c>
      <c r="D1207" s="63"/>
      <c r="E1207" s="65"/>
      <c r="F1207" s="65"/>
      <c r="G1207" s="65"/>
    </row>
    <row r="1208" spans="1:7" x14ac:dyDescent="0.2">
      <c r="A1208" s="60"/>
      <c r="B1208" s="57"/>
      <c r="C1208" s="47" t="s">
        <v>277</v>
      </c>
      <c r="D1208" s="62">
        <v>0</v>
      </c>
      <c r="E1208" s="64">
        <v>0</v>
      </c>
      <c r="F1208" s="64" t="s">
        <v>67</v>
      </c>
      <c r="G1208" s="64">
        <v>0</v>
      </c>
    </row>
    <row r="1209" spans="1:7" x14ac:dyDescent="0.2">
      <c r="A1209" s="60"/>
      <c r="B1209" s="57"/>
      <c r="C1209" s="30" t="s">
        <v>1022</v>
      </c>
      <c r="D1209" s="63"/>
      <c r="E1209" s="65"/>
      <c r="F1209" s="65"/>
      <c r="G1209" s="65"/>
    </row>
    <row r="1210" spans="1:7" x14ac:dyDescent="0.2">
      <c r="A1210" s="60"/>
      <c r="B1210" s="57"/>
      <c r="C1210" s="47" t="s">
        <v>280</v>
      </c>
      <c r="D1210" s="62">
        <v>5000</v>
      </c>
      <c r="E1210" s="64">
        <v>2347.52</v>
      </c>
      <c r="F1210" s="64" t="s">
        <v>1024</v>
      </c>
      <c r="G1210" s="64">
        <v>2347.5</v>
      </c>
    </row>
    <row r="1211" spans="1:7" ht="36" x14ac:dyDescent="0.2">
      <c r="A1211" s="60"/>
      <c r="B1211" s="57"/>
      <c r="C1211" s="30" t="s">
        <v>1023</v>
      </c>
      <c r="D1211" s="63"/>
      <c r="E1211" s="65"/>
      <c r="F1211" s="65"/>
      <c r="G1211" s="65"/>
    </row>
    <row r="1212" spans="1:7" x14ac:dyDescent="0.2">
      <c r="A1212" s="60"/>
      <c r="B1212" s="57"/>
      <c r="C1212" s="47" t="s">
        <v>282</v>
      </c>
      <c r="D1212" s="74">
        <v>0</v>
      </c>
      <c r="E1212" s="64">
        <v>0</v>
      </c>
      <c r="F1212" s="64" t="s">
        <v>67</v>
      </c>
      <c r="G1212" s="64">
        <v>0</v>
      </c>
    </row>
    <row r="1213" spans="1:7" ht="24" x14ac:dyDescent="0.2">
      <c r="A1213" s="60"/>
      <c r="B1213" s="57"/>
      <c r="C1213" s="30" t="s">
        <v>1025</v>
      </c>
      <c r="D1213" s="75"/>
      <c r="E1213" s="65"/>
      <c r="F1213" s="65"/>
      <c r="G1213" s="65"/>
    </row>
    <row r="1214" spans="1:7" x14ac:dyDescent="0.2">
      <c r="A1214" s="60"/>
      <c r="B1214" s="57"/>
      <c r="C1214" s="47" t="s">
        <v>354</v>
      </c>
      <c r="D1214" s="74">
        <v>335</v>
      </c>
      <c r="E1214" s="64">
        <v>50.5</v>
      </c>
      <c r="F1214" s="64" t="s">
        <v>1027</v>
      </c>
      <c r="G1214" s="64">
        <v>50.5</v>
      </c>
    </row>
    <row r="1215" spans="1:7" ht="24" x14ac:dyDescent="0.2">
      <c r="A1215" s="60"/>
      <c r="B1215" s="57"/>
      <c r="C1215" s="30" t="s">
        <v>1026</v>
      </c>
      <c r="D1215" s="75"/>
      <c r="E1215" s="65"/>
      <c r="F1215" s="65"/>
      <c r="G1215" s="65"/>
    </row>
    <row r="1216" spans="1:7" x14ac:dyDescent="0.2">
      <c r="A1216" s="60"/>
      <c r="B1216" s="57"/>
      <c r="C1216" s="43" t="s">
        <v>135</v>
      </c>
      <c r="D1216" s="70">
        <f>D1218+D1220+D1222+D1224+D1226+D1228</f>
        <v>9400</v>
      </c>
      <c r="E1216" s="70">
        <f>E1218+E1220+E1222+E1224+E1226+E1228</f>
        <v>1218.3</v>
      </c>
      <c r="F1216" s="72" t="s">
        <v>1029</v>
      </c>
      <c r="G1216" s="70">
        <f>G1218+G1220+G1222+G1224+G1226+G1228</f>
        <v>1218.3</v>
      </c>
    </row>
    <row r="1217" spans="1:7" ht="24" x14ac:dyDescent="0.2">
      <c r="A1217" s="60"/>
      <c r="B1217" s="57"/>
      <c r="C1217" s="44" t="s">
        <v>1028</v>
      </c>
      <c r="D1217" s="71"/>
      <c r="E1217" s="71"/>
      <c r="F1217" s="73"/>
      <c r="G1217" s="71"/>
    </row>
    <row r="1218" spans="1:7" x14ac:dyDescent="0.2">
      <c r="A1218" s="60"/>
      <c r="B1218" s="57"/>
      <c r="C1218" s="47" t="s">
        <v>42</v>
      </c>
      <c r="D1218" s="62">
        <v>3500</v>
      </c>
      <c r="E1218" s="64">
        <v>191.35</v>
      </c>
      <c r="F1218" s="64" t="s">
        <v>1031</v>
      </c>
      <c r="G1218" s="64">
        <v>191.35</v>
      </c>
    </row>
    <row r="1219" spans="1:7" ht="48" x14ac:dyDescent="0.2">
      <c r="A1219" s="60"/>
      <c r="B1219" s="57"/>
      <c r="C1219" s="30" t="s">
        <v>1030</v>
      </c>
      <c r="D1219" s="63"/>
      <c r="E1219" s="65"/>
      <c r="F1219" s="65"/>
      <c r="G1219" s="65"/>
    </row>
    <row r="1220" spans="1:7" x14ac:dyDescent="0.2">
      <c r="A1220" s="60"/>
      <c r="B1220" s="57"/>
      <c r="C1220" s="47" t="s">
        <v>21</v>
      </c>
      <c r="D1220" s="62">
        <v>0</v>
      </c>
      <c r="E1220" s="64">
        <v>0</v>
      </c>
      <c r="F1220" s="64" t="s">
        <v>67</v>
      </c>
      <c r="G1220" s="64">
        <v>0</v>
      </c>
    </row>
    <row r="1221" spans="1:7" ht="36" x14ac:dyDescent="0.2">
      <c r="A1221" s="60"/>
      <c r="B1221" s="57"/>
      <c r="C1221" s="30" t="s">
        <v>1032</v>
      </c>
      <c r="D1221" s="63"/>
      <c r="E1221" s="65"/>
      <c r="F1221" s="65"/>
      <c r="G1221" s="65"/>
    </row>
    <row r="1222" spans="1:7" x14ac:dyDescent="0.2">
      <c r="A1222" s="60"/>
      <c r="B1222" s="57"/>
      <c r="C1222" s="47" t="s">
        <v>36</v>
      </c>
      <c r="D1222" s="62">
        <v>1500</v>
      </c>
      <c r="E1222" s="64">
        <v>343.11</v>
      </c>
      <c r="F1222" s="64" t="s">
        <v>1034</v>
      </c>
      <c r="G1222" s="64">
        <v>343.11</v>
      </c>
    </row>
    <row r="1223" spans="1:7" ht="36" x14ac:dyDescent="0.2">
      <c r="A1223" s="60"/>
      <c r="B1223" s="57"/>
      <c r="C1223" s="30" t="s">
        <v>1033</v>
      </c>
      <c r="D1223" s="63"/>
      <c r="E1223" s="65"/>
      <c r="F1223" s="65"/>
      <c r="G1223" s="65"/>
    </row>
    <row r="1224" spans="1:7" x14ac:dyDescent="0.2">
      <c r="A1224" s="60"/>
      <c r="B1224" s="57"/>
      <c r="C1224" s="47" t="s">
        <v>38</v>
      </c>
      <c r="D1224" s="62">
        <v>1100</v>
      </c>
      <c r="E1224" s="64">
        <v>455.37</v>
      </c>
      <c r="F1224" s="64" t="s">
        <v>1036</v>
      </c>
      <c r="G1224" s="64">
        <v>455.37</v>
      </c>
    </row>
    <row r="1225" spans="1:7" ht="24" x14ac:dyDescent="0.2">
      <c r="A1225" s="60"/>
      <c r="B1225" s="57"/>
      <c r="C1225" s="30" t="s">
        <v>1035</v>
      </c>
      <c r="D1225" s="63"/>
      <c r="E1225" s="65"/>
      <c r="F1225" s="65"/>
      <c r="G1225" s="65"/>
    </row>
    <row r="1226" spans="1:7" x14ac:dyDescent="0.2">
      <c r="A1226" s="60"/>
      <c r="B1226" s="57"/>
      <c r="C1226" s="47" t="s">
        <v>277</v>
      </c>
      <c r="D1226" s="62">
        <v>1300</v>
      </c>
      <c r="E1226" s="64">
        <v>228.46999999999997</v>
      </c>
      <c r="F1226" s="64" t="s">
        <v>1038</v>
      </c>
      <c r="G1226" s="64">
        <v>228.46999999999997</v>
      </c>
    </row>
    <row r="1227" spans="1:7" ht="60" x14ac:dyDescent="0.2">
      <c r="A1227" s="60"/>
      <c r="B1227" s="57"/>
      <c r="C1227" s="30" t="s">
        <v>1037</v>
      </c>
      <c r="D1227" s="63"/>
      <c r="E1227" s="65"/>
      <c r="F1227" s="65"/>
      <c r="G1227" s="65"/>
    </row>
    <row r="1228" spans="1:7" x14ac:dyDescent="0.2">
      <c r="A1228" s="60"/>
      <c r="B1228" s="57"/>
      <c r="C1228" s="47" t="s">
        <v>354</v>
      </c>
      <c r="D1228" s="62">
        <v>2000</v>
      </c>
      <c r="E1228" s="64">
        <v>0</v>
      </c>
      <c r="F1228" s="64" t="s">
        <v>952</v>
      </c>
      <c r="G1228" s="64">
        <v>0</v>
      </c>
    </row>
    <row r="1229" spans="1:7" ht="24" x14ac:dyDescent="0.2">
      <c r="A1229" s="60"/>
      <c r="B1229" s="57"/>
      <c r="C1229" s="30" t="s">
        <v>1039</v>
      </c>
      <c r="D1229" s="63"/>
      <c r="E1229" s="65"/>
      <c r="F1229" s="65"/>
      <c r="G1229" s="65"/>
    </row>
    <row r="1230" spans="1:7" x14ac:dyDescent="0.2">
      <c r="A1230" s="60"/>
      <c r="B1230" s="57"/>
      <c r="C1230" s="43" t="s">
        <v>295</v>
      </c>
      <c r="D1230" s="70">
        <f>D1232+D1234+D1236+D1238</f>
        <v>32543.599999999999</v>
      </c>
      <c r="E1230" s="70">
        <f>E1232+E1234+E1236+E1238</f>
        <v>13211.41</v>
      </c>
      <c r="F1230" s="72" t="s">
        <v>1041</v>
      </c>
      <c r="G1230" s="70">
        <f>G1232+G1234+G1236+G1238</f>
        <v>13632.550000000001</v>
      </c>
    </row>
    <row r="1231" spans="1:7" ht="72" x14ac:dyDescent="0.2">
      <c r="A1231" s="60"/>
      <c r="B1231" s="57"/>
      <c r="C1231" s="44" t="s">
        <v>1040</v>
      </c>
      <c r="D1231" s="71"/>
      <c r="E1231" s="71"/>
      <c r="F1231" s="73"/>
      <c r="G1231" s="71"/>
    </row>
    <row r="1232" spans="1:7" x14ac:dyDescent="0.2">
      <c r="A1232" s="60"/>
      <c r="B1232" s="57"/>
      <c r="C1232" s="47" t="s">
        <v>42</v>
      </c>
      <c r="D1232" s="62">
        <v>0</v>
      </c>
      <c r="E1232" s="64">
        <v>0</v>
      </c>
      <c r="F1232" s="64" t="s">
        <v>1043</v>
      </c>
      <c r="G1232" s="64">
        <v>0</v>
      </c>
    </row>
    <row r="1233" spans="1:7" ht="36" x14ac:dyDescent="0.2">
      <c r="A1233" s="60"/>
      <c r="B1233" s="57"/>
      <c r="C1233" s="30" t="s">
        <v>1042</v>
      </c>
      <c r="D1233" s="63"/>
      <c r="E1233" s="65"/>
      <c r="F1233" s="65"/>
      <c r="G1233" s="65"/>
    </row>
    <row r="1234" spans="1:7" x14ac:dyDescent="0.2">
      <c r="A1234" s="60"/>
      <c r="B1234" s="57"/>
      <c r="C1234" s="47" t="s">
        <v>21</v>
      </c>
      <c r="D1234" s="74">
        <v>0</v>
      </c>
      <c r="E1234" s="64">
        <v>0</v>
      </c>
      <c r="F1234" s="64" t="s">
        <v>1043</v>
      </c>
      <c r="G1234" s="64">
        <v>0</v>
      </c>
    </row>
    <row r="1235" spans="1:7" ht="60" x14ac:dyDescent="0.2">
      <c r="A1235" s="60"/>
      <c r="B1235" s="57"/>
      <c r="C1235" s="30" t="s">
        <v>1044</v>
      </c>
      <c r="D1235" s="75"/>
      <c r="E1235" s="65"/>
      <c r="F1235" s="65"/>
      <c r="G1235" s="65"/>
    </row>
    <row r="1236" spans="1:7" x14ac:dyDescent="0.2">
      <c r="A1236" s="60"/>
      <c r="B1236" s="57"/>
      <c r="C1236" s="47" t="s">
        <v>24</v>
      </c>
      <c r="D1236" s="62">
        <v>30270.799999999999</v>
      </c>
      <c r="E1236" s="64">
        <v>12260.66</v>
      </c>
      <c r="F1236" s="64" t="s">
        <v>1046</v>
      </c>
      <c r="G1236" s="64">
        <v>12681.800000000001</v>
      </c>
    </row>
    <row r="1237" spans="1:7" x14ac:dyDescent="0.2">
      <c r="A1237" s="60"/>
      <c r="B1237" s="57"/>
      <c r="C1237" s="30" t="s">
        <v>1045</v>
      </c>
      <c r="D1237" s="63"/>
      <c r="E1237" s="65"/>
      <c r="F1237" s="65"/>
      <c r="G1237" s="65"/>
    </row>
    <row r="1238" spans="1:7" x14ac:dyDescent="0.2">
      <c r="A1238" s="60"/>
      <c r="B1238" s="57"/>
      <c r="C1238" s="47" t="s">
        <v>36</v>
      </c>
      <c r="D1238" s="62">
        <v>2272.8000000000002</v>
      </c>
      <c r="E1238" s="64">
        <v>950.75</v>
      </c>
      <c r="F1238" s="64" t="s">
        <v>1048</v>
      </c>
      <c r="G1238" s="64">
        <v>950.75</v>
      </c>
    </row>
    <row r="1239" spans="1:7" x14ac:dyDescent="0.2">
      <c r="A1239" s="60"/>
      <c r="B1239" s="57"/>
      <c r="C1239" s="30" t="s">
        <v>1047</v>
      </c>
      <c r="D1239" s="63"/>
      <c r="E1239" s="65"/>
      <c r="F1239" s="65"/>
      <c r="G1239" s="65"/>
    </row>
    <row r="1240" spans="1:7" x14ac:dyDescent="0.2">
      <c r="A1240" s="60"/>
      <c r="B1240" s="57"/>
      <c r="C1240" s="43" t="s">
        <v>1049</v>
      </c>
      <c r="D1240" s="70">
        <f>D1242+D1244+D1246+D1248+D1250+D1252</f>
        <v>7667.2000000000007</v>
      </c>
      <c r="E1240" s="70">
        <f>E1242+E1244+E1246+E1248+E1250+E1252</f>
        <v>5878.76</v>
      </c>
      <c r="F1240" s="72" t="s">
        <v>1051</v>
      </c>
      <c r="G1240" s="70">
        <f>G1242+G1244+G1246+G1248+G1250+G1252</f>
        <v>2320.0700000000002</v>
      </c>
    </row>
    <row r="1241" spans="1:7" ht="36" x14ac:dyDescent="0.2">
      <c r="A1241" s="60"/>
      <c r="B1241" s="57"/>
      <c r="C1241" s="44" t="s">
        <v>1050</v>
      </c>
      <c r="D1241" s="71"/>
      <c r="E1241" s="71"/>
      <c r="F1241" s="73"/>
      <c r="G1241" s="71"/>
    </row>
    <row r="1242" spans="1:7" x14ac:dyDescent="0.2">
      <c r="A1242" s="60"/>
      <c r="B1242" s="57"/>
      <c r="C1242" s="47" t="s">
        <v>42</v>
      </c>
      <c r="D1242" s="74">
        <v>2956.8</v>
      </c>
      <c r="E1242" s="64">
        <v>2857.31</v>
      </c>
      <c r="F1242" s="64" t="s">
        <v>1053</v>
      </c>
      <c r="G1242" s="64">
        <v>1241.21</v>
      </c>
    </row>
    <row r="1243" spans="1:7" ht="48" x14ac:dyDescent="0.2">
      <c r="A1243" s="60"/>
      <c r="B1243" s="57"/>
      <c r="C1243" s="30" t="s">
        <v>1052</v>
      </c>
      <c r="D1243" s="75"/>
      <c r="E1243" s="65"/>
      <c r="F1243" s="65"/>
      <c r="G1243" s="65"/>
    </row>
    <row r="1244" spans="1:7" x14ac:dyDescent="0.2">
      <c r="A1244" s="60"/>
      <c r="B1244" s="57"/>
      <c r="C1244" s="47" t="s">
        <v>21</v>
      </c>
      <c r="D1244" s="74">
        <v>1482.4</v>
      </c>
      <c r="E1244" s="64">
        <v>1482.4</v>
      </c>
      <c r="F1244" s="64" t="s">
        <v>1055</v>
      </c>
      <c r="G1244" s="64">
        <v>499.77</v>
      </c>
    </row>
    <row r="1245" spans="1:7" ht="36" x14ac:dyDescent="0.2">
      <c r="A1245" s="60"/>
      <c r="B1245" s="57"/>
      <c r="C1245" s="30" t="s">
        <v>1054</v>
      </c>
      <c r="D1245" s="75"/>
      <c r="E1245" s="65"/>
      <c r="F1245" s="65"/>
      <c r="G1245" s="65"/>
    </row>
    <row r="1246" spans="1:7" x14ac:dyDescent="0.2">
      <c r="A1246" s="60"/>
      <c r="B1246" s="57"/>
      <c r="C1246" s="47" t="s">
        <v>36</v>
      </c>
      <c r="D1246" s="74">
        <v>420.2</v>
      </c>
      <c r="E1246" s="64">
        <v>420.2</v>
      </c>
      <c r="F1246" s="64" t="s">
        <v>1057</v>
      </c>
      <c r="G1246" s="64">
        <v>141.82</v>
      </c>
    </row>
    <row r="1247" spans="1:7" ht="36" x14ac:dyDescent="0.2">
      <c r="A1247" s="60"/>
      <c r="B1247" s="57"/>
      <c r="C1247" s="30" t="s">
        <v>1056</v>
      </c>
      <c r="D1247" s="75"/>
      <c r="E1247" s="65"/>
      <c r="F1247" s="65"/>
      <c r="G1247" s="65"/>
    </row>
    <row r="1248" spans="1:7" x14ac:dyDescent="0.2">
      <c r="A1248" s="60"/>
      <c r="B1248" s="57"/>
      <c r="C1248" s="47" t="s">
        <v>38</v>
      </c>
      <c r="D1248" s="62">
        <v>199.6</v>
      </c>
      <c r="E1248" s="64">
        <v>199.6</v>
      </c>
      <c r="F1248" s="64" t="s">
        <v>1059</v>
      </c>
      <c r="G1248" s="64">
        <v>52.52</v>
      </c>
    </row>
    <row r="1249" spans="1:7" ht="60" x14ac:dyDescent="0.2">
      <c r="A1249" s="60"/>
      <c r="B1249" s="57"/>
      <c r="C1249" s="30" t="s">
        <v>1058</v>
      </c>
      <c r="D1249" s="63"/>
      <c r="E1249" s="65"/>
      <c r="F1249" s="65"/>
      <c r="G1249" s="65"/>
    </row>
    <row r="1250" spans="1:7" x14ac:dyDescent="0.2">
      <c r="A1250" s="60"/>
      <c r="B1250" s="57"/>
      <c r="C1250" s="47" t="s">
        <v>277</v>
      </c>
      <c r="D1250" s="62">
        <v>2408.1999999999998</v>
      </c>
      <c r="E1250" s="64">
        <v>719.25</v>
      </c>
      <c r="F1250" s="64" t="s">
        <v>1061</v>
      </c>
      <c r="G1250" s="64">
        <v>346.33000000000004</v>
      </c>
    </row>
    <row r="1251" spans="1:7" ht="96" x14ac:dyDescent="0.2">
      <c r="A1251" s="60"/>
      <c r="B1251" s="57"/>
      <c r="C1251" s="30" t="s">
        <v>1060</v>
      </c>
      <c r="D1251" s="63"/>
      <c r="E1251" s="65"/>
      <c r="F1251" s="65"/>
      <c r="G1251" s="65"/>
    </row>
    <row r="1252" spans="1:7" x14ac:dyDescent="0.2">
      <c r="A1252" s="60"/>
      <c r="B1252" s="57"/>
      <c r="C1252" s="47" t="s">
        <v>354</v>
      </c>
      <c r="D1252" s="62">
        <v>200</v>
      </c>
      <c r="E1252" s="64">
        <v>200</v>
      </c>
      <c r="F1252" s="64" t="s">
        <v>1116</v>
      </c>
      <c r="G1252" s="64">
        <v>38.42</v>
      </c>
    </row>
    <row r="1253" spans="1:7" ht="96" x14ac:dyDescent="0.2">
      <c r="A1253" s="60"/>
      <c r="B1253" s="57"/>
      <c r="C1253" s="30" t="s">
        <v>1062</v>
      </c>
      <c r="D1253" s="63"/>
      <c r="E1253" s="65"/>
      <c r="F1253" s="65"/>
      <c r="G1253" s="65"/>
    </row>
    <row r="1254" spans="1:7" x14ac:dyDescent="0.2">
      <c r="A1254" s="60"/>
      <c r="B1254" s="57"/>
      <c r="C1254" s="43" t="s">
        <v>1063</v>
      </c>
      <c r="D1254" s="70">
        <f>D1256+D1258+D1260+D1262+D1264+D1266+D1268+D1270+D1272+D1274+D1276</f>
        <v>3700</v>
      </c>
      <c r="E1254" s="70">
        <f>E1256+E1258+E1260+E1262+E1264+E1266+E1268+E1270+E1272+E1274+E1276</f>
        <v>0</v>
      </c>
      <c r="F1254" s="72" t="s">
        <v>1065</v>
      </c>
      <c r="G1254" s="70">
        <f>G1256+G1258+G1260+G1262+G1264+G1266+G1268+G1270+G1272+G1274+G1276</f>
        <v>0</v>
      </c>
    </row>
    <row r="1255" spans="1:7" ht="24" x14ac:dyDescent="0.2">
      <c r="A1255" s="60"/>
      <c r="B1255" s="57"/>
      <c r="C1255" s="44" t="s">
        <v>1064</v>
      </c>
      <c r="D1255" s="71"/>
      <c r="E1255" s="71"/>
      <c r="F1255" s="73"/>
      <c r="G1255" s="71"/>
    </row>
    <row r="1256" spans="1:7" x14ac:dyDescent="0.2">
      <c r="A1256" s="60"/>
      <c r="B1256" s="57"/>
      <c r="C1256" s="47" t="s">
        <v>42</v>
      </c>
      <c r="D1256" s="62">
        <v>0</v>
      </c>
      <c r="E1256" s="64">
        <v>0</v>
      </c>
      <c r="F1256" s="64" t="s">
        <v>67</v>
      </c>
      <c r="G1256" s="64">
        <v>0</v>
      </c>
    </row>
    <row r="1257" spans="1:7" ht="36" x14ac:dyDescent="0.2">
      <c r="A1257" s="60"/>
      <c r="B1257" s="57"/>
      <c r="C1257" s="30" t="s">
        <v>1066</v>
      </c>
      <c r="D1257" s="63"/>
      <c r="E1257" s="65"/>
      <c r="F1257" s="65"/>
      <c r="G1257" s="65"/>
    </row>
    <row r="1258" spans="1:7" x14ac:dyDescent="0.2">
      <c r="A1258" s="60"/>
      <c r="B1258" s="57"/>
      <c r="C1258" s="47" t="s">
        <v>18</v>
      </c>
      <c r="D1258" s="62">
        <v>0</v>
      </c>
      <c r="E1258" s="64">
        <v>0</v>
      </c>
      <c r="F1258" s="64" t="s">
        <v>67</v>
      </c>
      <c r="G1258" s="64">
        <v>0</v>
      </c>
    </row>
    <row r="1259" spans="1:7" ht="48" x14ac:dyDescent="0.2">
      <c r="A1259" s="60"/>
      <c r="B1259" s="57"/>
      <c r="C1259" s="30" t="s">
        <v>1067</v>
      </c>
      <c r="D1259" s="63"/>
      <c r="E1259" s="65"/>
      <c r="F1259" s="65"/>
      <c r="G1259" s="65"/>
    </row>
    <row r="1260" spans="1:7" x14ac:dyDescent="0.2">
      <c r="A1260" s="60"/>
      <c r="B1260" s="57"/>
      <c r="C1260" s="47" t="s">
        <v>45</v>
      </c>
      <c r="D1260" s="62">
        <v>0</v>
      </c>
      <c r="E1260" s="64">
        <v>0</v>
      </c>
      <c r="F1260" s="64" t="s">
        <v>67</v>
      </c>
      <c r="G1260" s="64">
        <v>0</v>
      </c>
    </row>
    <row r="1261" spans="1:7" ht="36" x14ac:dyDescent="0.2">
      <c r="A1261" s="60"/>
      <c r="B1261" s="57"/>
      <c r="C1261" s="30" t="s">
        <v>1068</v>
      </c>
      <c r="D1261" s="63"/>
      <c r="E1261" s="65"/>
      <c r="F1261" s="65"/>
      <c r="G1261" s="65"/>
    </row>
    <row r="1262" spans="1:7" x14ac:dyDescent="0.2">
      <c r="A1262" s="60"/>
      <c r="B1262" s="57"/>
      <c r="C1262" s="47" t="s">
        <v>21</v>
      </c>
      <c r="D1262" s="62">
        <v>0</v>
      </c>
      <c r="E1262" s="64">
        <v>0</v>
      </c>
      <c r="F1262" s="64" t="s">
        <v>67</v>
      </c>
      <c r="G1262" s="64">
        <v>0</v>
      </c>
    </row>
    <row r="1263" spans="1:7" ht="24" x14ac:dyDescent="0.2">
      <c r="A1263" s="60"/>
      <c r="B1263" s="57"/>
      <c r="C1263" s="30" t="s">
        <v>1069</v>
      </c>
      <c r="D1263" s="63"/>
      <c r="E1263" s="65"/>
      <c r="F1263" s="65"/>
      <c r="G1263" s="65"/>
    </row>
    <row r="1264" spans="1:7" x14ac:dyDescent="0.2">
      <c r="A1264" s="60"/>
      <c r="B1264" s="57"/>
      <c r="C1264" s="47" t="s">
        <v>24</v>
      </c>
      <c r="D1264" s="62">
        <v>0</v>
      </c>
      <c r="E1264" s="64">
        <v>0</v>
      </c>
      <c r="F1264" s="64" t="s">
        <v>67</v>
      </c>
      <c r="G1264" s="64">
        <v>0</v>
      </c>
    </row>
    <row r="1265" spans="1:7" ht="24" x14ac:dyDescent="0.2">
      <c r="A1265" s="60"/>
      <c r="B1265" s="57"/>
      <c r="C1265" s="30" t="s">
        <v>1070</v>
      </c>
      <c r="D1265" s="63"/>
      <c r="E1265" s="65"/>
      <c r="F1265" s="65"/>
      <c r="G1265" s="65"/>
    </row>
    <row r="1266" spans="1:7" x14ac:dyDescent="0.2">
      <c r="A1266" s="60"/>
      <c r="B1266" s="57"/>
      <c r="C1266" s="47" t="s">
        <v>26</v>
      </c>
      <c r="D1266" s="62">
        <v>0</v>
      </c>
      <c r="E1266" s="64">
        <v>0</v>
      </c>
      <c r="F1266" s="64" t="s">
        <v>67</v>
      </c>
      <c r="G1266" s="64">
        <v>0</v>
      </c>
    </row>
    <row r="1267" spans="1:7" ht="60" x14ac:dyDescent="0.2">
      <c r="A1267" s="60"/>
      <c r="B1267" s="57"/>
      <c r="C1267" s="30" t="s">
        <v>1071</v>
      </c>
      <c r="D1267" s="63"/>
      <c r="E1267" s="65"/>
      <c r="F1267" s="65"/>
      <c r="G1267" s="65"/>
    </row>
    <row r="1268" spans="1:7" x14ac:dyDescent="0.2">
      <c r="A1268" s="60"/>
      <c r="B1268" s="57"/>
      <c r="C1268" s="47" t="s">
        <v>36</v>
      </c>
      <c r="D1268" s="62">
        <v>3700</v>
      </c>
      <c r="E1268" s="64">
        <v>0</v>
      </c>
      <c r="F1268" s="64" t="s">
        <v>1065</v>
      </c>
      <c r="G1268" s="64">
        <v>0</v>
      </c>
    </row>
    <row r="1269" spans="1:7" ht="24" x14ac:dyDescent="0.2">
      <c r="A1269" s="60"/>
      <c r="B1269" s="57"/>
      <c r="C1269" s="30" t="s">
        <v>1072</v>
      </c>
      <c r="D1269" s="63"/>
      <c r="E1269" s="65"/>
      <c r="F1269" s="65"/>
      <c r="G1269" s="65"/>
    </row>
    <row r="1270" spans="1:7" x14ac:dyDescent="0.2">
      <c r="A1270" s="60"/>
      <c r="B1270" s="57"/>
      <c r="C1270" s="47" t="s">
        <v>38</v>
      </c>
      <c r="D1270" s="62">
        <v>0</v>
      </c>
      <c r="E1270" s="64">
        <v>0</v>
      </c>
      <c r="F1270" s="64" t="s">
        <v>67</v>
      </c>
      <c r="G1270" s="64">
        <v>0</v>
      </c>
    </row>
    <row r="1271" spans="1:7" ht="48" x14ac:dyDescent="0.2">
      <c r="A1271" s="60"/>
      <c r="B1271" s="57"/>
      <c r="C1271" s="30" t="s">
        <v>1073</v>
      </c>
      <c r="D1271" s="63"/>
      <c r="E1271" s="65"/>
      <c r="F1271" s="65"/>
      <c r="G1271" s="65"/>
    </row>
    <row r="1272" spans="1:7" x14ac:dyDescent="0.2">
      <c r="A1272" s="60"/>
      <c r="B1272" s="57"/>
      <c r="C1272" s="47" t="s">
        <v>275</v>
      </c>
      <c r="D1272" s="62">
        <v>0</v>
      </c>
      <c r="E1272" s="64">
        <v>0</v>
      </c>
      <c r="F1272" s="64" t="s">
        <v>67</v>
      </c>
      <c r="G1272" s="64">
        <v>0</v>
      </c>
    </row>
    <row r="1273" spans="1:7" ht="48" x14ac:dyDescent="0.2">
      <c r="A1273" s="60"/>
      <c r="B1273" s="57"/>
      <c r="C1273" s="30" t="s">
        <v>1074</v>
      </c>
      <c r="D1273" s="63"/>
      <c r="E1273" s="65"/>
      <c r="F1273" s="65"/>
      <c r="G1273" s="65"/>
    </row>
    <row r="1274" spans="1:7" x14ac:dyDescent="0.2">
      <c r="A1274" s="60"/>
      <c r="B1274" s="57"/>
      <c r="C1274" s="47" t="s">
        <v>324</v>
      </c>
      <c r="D1274" s="62">
        <v>0</v>
      </c>
      <c r="E1274" s="64">
        <v>0</v>
      </c>
      <c r="F1274" s="64" t="s">
        <v>67</v>
      </c>
      <c r="G1274" s="64">
        <v>0</v>
      </c>
    </row>
    <row r="1275" spans="1:7" ht="24" x14ac:dyDescent="0.2">
      <c r="A1275" s="60"/>
      <c r="B1275" s="57"/>
      <c r="C1275" s="30" t="s">
        <v>1075</v>
      </c>
      <c r="D1275" s="63"/>
      <c r="E1275" s="65"/>
      <c r="F1275" s="65"/>
      <c r="G1275" s="65"/>
    </row>
    <row r="1276" spans="1:7" x14ac:dyDescent="0.2">
      <c r="A1276" s="60"/>
      <c r="B1276" s="57"/>
      <c r="C1276" s="47" t="s">
        <v>326</v>
      </c>
      <c r="D1276" s="74">
        <v>0</v>
      </c>
      <c r="E1276" s="64">
        <v>0</v>
      </c>
      <c r="F1276" s="64" t="s">
        <v>67</v>
      </c>
      <c r="G1276" s="64">
        <v>0</v>
      </c>
    </row>
    <row r="1277" spans="1:7" ht="48" x14ac:dyDescent="0.2">
      <c r="A1277" s="60"/>
      <c r="B1277" s="57"/>
      <c r="C1277" s="30" t="s">
        <v>1076</v>
      </c>
      <c r="D1277" s="75"/>
      <c r="E1277" s="65"/>
      <c r="F1277" s="65"/>
      <c r="G1277" s="65"/>
    </row>
    <row r="1278" spans="1:7" x14ac:dyDescent="0.2">
      <c r="A1278" s="60"/>
      <c r="B1278" s="57"/>
      <c r="C1278" s="43" t="s">
        <v>1077</v>
      </c>
      <c r="D1278" s="70">
        <f>D1280+D1282+D1284+D1286+D1288+D1290</f>
        <v>56707.5</v>
      </c>
      <c r="E1278" s="70">
        <f>E1280+E1282+E1284+E1286+E1288+E1290</f>
        <v>21075.29</v>
      </c>
      <c r="F1278" s="72" t="s">
        <v>1079</v>
      </c>
      <c r="G1278" s="70">
        <f>G1280+G1282+G1284+G1286+G1288+G1290</f>
        <v>22086.479999999996</v>
      </c>
    </row>
    <row r="1279" spans="1:7" ht="36" x14ac:dyDescent="0.2">
      <c r="A1279" s="60"/>
      <c r="B1279" s="57"/>
      <c r="C1279" s="44" t="s">
        <v>1078</v>
      </c>
      <c r="D1279" s="71"/>
      <c r="E1279" s="71"/>
      <c r="F1279" s="73"/>
      <c r="G1279" s="71"/>
    </row>
    <row r="1280" spans="1:7" x14ac:dyDescent="0.2">
      <c r="A1280" s="60"/>
      <c r="B1280" s="57"/>
      <c r="C1280" s="47" t="s">
        <v>42</v>
      </c>
      <c r="D1280" s="62">
        <v>0</v>
      </c>
      <c r="E1280" s="64">
        <v>0</v>
      </c>
      <c r="F1280" s="64" t="s">
        <v>67</v>
      </c>
      <c r="G1280" s="64">
        <v>0</v>
      </c>
    </row>
    <row r="1281" spans="1:7" ht="24" x14ac:dyDescent="0.2">
      <c r="A1281" s="60"/>
      <c r="B1281" s="57"/>
      <c r="C1281" s="30" t="s">
        <v>1080</v>
      </c>
      <c r="D1281" s="63"/>
      <c r="E1281" s="65"/>
      <c r="F1281" s="65"/>
      <c r="G1281" s="65"/>
    </row>
    <row r="1282" spans="1:7" x14ac:dyDescent="0.2">
      <c r="A1282" s="60"/>
      <c r="B1282" s="57"/>
      <c r="C1282" s="47" t="s">
        <v>18</v>
      </c>
      <c r="D1282" s="62">
        <v>0</v>
      </c>
      <c r="E1282" s="64">
        <v>0</v>
      </c>
      <c r="F1282" s="64" t="s">
        <v>67</v>
      </c>
      <c r="G1282" s="64">
        <v>0</v>
      </c>
    </row>
    <row r="1283" spans="1:7" ht="48" x14ac:dyDescent="0.2">
      <c r="A1283" s="60"/>
      <c r="B1283" s="57"/>
      <c r="C1283" s="30" t="s">
        <v>1081</v>
      </c>
      <c r="D1283" s="63"/>
      <c r="E1283" s="65"/>
      <c r="F1283" s="65"/>
      <c r="G1283" s="65"/>
    </row>
    <row r="1284" spans="1:7" x14ac:dyDescent="0.2">
      <c r="A1284" s="60"/>
      <c r="B1284" s="57"/>
      <c r="C1284" s="47" t="s">
        <v>45</v>
      </c>
      <c r="D1284" s="62">
        <v>0</v>
      </c>
      <c r="E1284" s="64">
        <v>0</v>
      </c>
      <c r="F1284" s="64" t="s">
        <v>67</v>
      </c>
      <c r="G1284" s="64">
        <v>0</v>
      </c>
    </row>
    <row r="1285" spans="1:7" x14ac:dyDescent="0.2">
      <c r="A1285" s="60"/>
      <c r="B1285" s="57"/>
      <c r="C1285" s="30" t="s">
        <v>1082</v>
      </c>
      <c r="D1285" s="63"/>
      <c r="E1285" s="65"/>
      <c r="F1285" s="65"/>
      <c r="G1285" s="65"/>
    </row>
    <row r="1286" spans="1:7" x14ac:dyDescent="0.2">
      <c r="A1286" s="60"/>
      <c r="B1286" s="57"/>
      <c r="C1286" s="47" t="s">
        <v>48</v>
      </c>
      <c r="D1286" s="62">
        <v>9909.2999999999993</v>
      </c>
      <c r="E1286" s="64">
        <v>3801.16</v>
      </c>
      <c r="F1286" s="64" t="s">
        <v>1084</v>
      </c>
      <c r="G1286" s="64">
        <v>3801.16</v>
      </c>
    </row>
    <row r="1287" spans="1:7" x14ac:dyDescent="0.2">
      <c r="A1287" s="60"/>
      <c r="B1287" s="57"/>
      <c r="C1287" s="30" t="s">
        <v>1083</v>
      </c>
      <c r="D1287" s="63"/>
      <c r="E1287" s="65"/>
      <c r="F1287" s="65"/>
      <c r="G1287" s="65"/>
    </row>
    <row r="1288" spans="1:7" x14ac:dyDescent="0.2">
      <c r="A1288" s="60"/>
      <c r="B1288" s="57"/>
      <c r="C1288" s="47" t="s">
        <v>51</v>
      </c>
      <c r="D1288" s="62">
        <v>32615.9</v>
      </c>
      <c r="E1288" s="64">
        <v>12439.460000000001</v>
      </c>
      <c r="F1288" s="64" t="s">
        <v>1086</v>
      </c>
      <c r="G1288" s="64">
        <v>13450.65</v>
      </c>
    </row>
    <row r="1289" spans="1:7" ht="24" x14ac:dyDescent="0.2">
      <c r="A1289" s="60"/>
      <c r="B1289" s="57"/>
      <c r="C1289" s="30" t="s">
        <v>1085</v>
      </c>
      <c r="D1289" s="63"/>
      <c r="E1289" s="65"/>
      <c r="F1289" s="65"/>
      <c r="G1289" s="65"/>
    </row>
    <row r="1290" spans="1:7" x14ac:dyDescent="0.2">
      <c r="A1290" s="60"/>
      <c r="B1290" s="57"/>
      <c r="C1290" s="47" t="s">
        <v>54</v>
      </c>
      <c r="D1290" s="62">
        <v>14182.3</v>
      </c>
      <c r="E1290" s="64">
        <v>4834.67</v>
      </c>
      <c r="F1290" s="64" t="s">
        <v>1088</v>
      </c>
      <c r="G1290" s="64">
        <v>4834.67</v>
      </c>
    </row>
    <row r="1291" spans="1:7" ht="36" x14ac:dyDescent="0.2">
      <c r="A1291" s="60"/>
      <c r="B1291" s="57"/>
      <c r="C1291" s="30" t="s">
        <v>1087</v>
      </c>
      <c r="D1291" s="63"/>
      <c r="E1291" s="65"/>
      <c r="F1291" s="65"/>
      <c r="G1291" s="65"/>
    </row>
    <row r="1292" spans="1:7" x14ac:dyDescent="0.2">
      <c r="A1292" s="60"/>
      <c r="B1292" s="57"/>
      <c r="C1292" s="43" t="s">
        <v>1089</v>
      </c>
      <c r="D1292" s="70">
        <f>D1294+D1296+D1298+D1300+D1302+D1304+D1306+D1308+D1310+D1312</f>
        <v>100</v>
      </c>
      <c r="E1292" s="70">
        <f>E1294+E1296+E1298+E1300+E1302+E1304+E1306+E1308+E1310+E1312</f>
        <v>100</v>
      </c>
      <c r="F1292" s="72" t="s">
        <v>1091</v>
      </c>
      <c r="G1292" s="70">
        <f>G1294+G1296+G1298+G1300+G1302+G1304+G1306+G1308+G1310+G1312</f>
        <v>100</v>
      </c>
    </row>
    <row r="1293" spans="1:7" ht="24" x14ac:dyDescent="0.2">
      <c r="A1293" s="60"/>
      <c r="B1293" s="57"/>
      <c r="C1293" s="44" t="s">
        <v>1090</v>
      </c>
      <c r="D1293" s="71"/>
      <c r="E1293" s="71"/>
      <c r="F1293" s="73"/>
      <c r="G1293" s="71"/>
    </row>
    <row r="1294" spans="1:7" x14ac:dyDescent="0.2">
      <c r="A1294" s="60"/>
      <c r="B1294" s="57"/>
      <c r="C1294" s="47" t="s">
        <v>42</v>
      </c>
      <c r="D1294" s="62">
        <v>0</v>
      </c>
      <c r="E1294" s="64">
        <v>0</v>
      </c>
      <c r="F1294" s="64" t="s">
        <v>1093</v>
      </c>
      <c r="G1294" s="64">
        <v>0</v>
      </c>
    </row>
    <row r="1295" spans="1:7" ht="36" x14ac:dyDescent="0.2">
      <c r="A1295" s="60"/>
      <c r="B1295" s="57"/>
      <c r="C1295" s="30" t="s">
        <v>1092</v>
      </c>
      <c r="D1295" s="63"/>
      <c r="E1295" s="65"/>
      <c r="F1295" s="65"/>
      <c r="G1295" s="65"/>
    </row>
    <row r="1296" spans="1:7" x14ac:dyDescent="0.2">
      <c r="A1296" s="60"/>
      <c r="B1296" s="57"/>
      <c r="C1296" s="47" t="s">
        <v>21</v>
      </c>
      <c r="D1296" s="62">
        <v>0</v>
      </c>
      <c r="E1296" s="64">
        <v>0</v>
      </c>
      <c r="F1296" s="64" t="s">
        <v>1091</v>
      </c>
      <c r="G1296" s="64">
        <v>0</v>
      </c>
    </row>
    <row r="1297" spans="1:7" ht="36" x14ac:dyDescent="0.2">
      <c r="A1297" s="60"/>
      <c r="B1297" s="57"/>
      <c r="C1297" s="30" t="s">
        <v>1094</v>
      </c>
      <c r="D1297" s="63"/>
      <c r="E1297" s="65"/>
      <c r="F1297" s="65"/>
      <c r="G1297" s="65"/>
    </row>
    <row r="1298" spans="1:7" x14ac:dyDescent="0.2">
      <c r="A1298" s="60"/>
      <c r="B1298" s="57"/>
      <c r="C1298" s="47" t="s">
        <v>36</v>
      </c>
      <c r="D1298" s="62">
        <v>100</v>
      </c>
      <c r="E1298" s="64">
        <v>100</v>
      </c>
      <c r="F1298" s="64" t="s">
        <v>1096</v>
      </c>
      <c r="G1298" s="64">
        <v>100</v>
      </c>
    </row>
    <row r="1299" spans="1:7" ht="36" x14ac:dyDescent="0.2">
      <c r="A1299" s="60"/>
      <c r="B1299" s="57"/>
      <c r="C1299" s="30" t="s">
        <v>1095</v>
      </c>
      <c r="D1299" s="63"/>
      <c r="E1299" s="65"/>
      <c r="F1299" s="65"/>
      <c r="G1299" s="65"/>
    </row>
    <row r="1300" spans="1:7" x14ac:dyDescent="0.2">
      <c r="A1300" s="60"/>
      <c r="B1300" s="57"/>
      <c r="C1300" s="47" t="s">
        <v>356</v>
      </c>
      <c r="D1300" s="62">
        <v>0</v>
      </c>
      <c r="E1300" s="64">
        <v>0</v>
      </c>
      <c r="F1300" s="64" t="s">
        <v>67</v>
      </c>
      <c r="G1300" s="64">
        <v>0</v>
      </c>
    </row>
    <row r="1301" spans="1:7" ht="24" x14ac:dyDescent="0.2">
      <c r="A1301" s="60"/>
      <c r="B1301" s="57"/>
      <c r="C1301" s="30" t="s">
        <v>1097</v>
      </c>
      <c r="D1301" s="63"/>
      <c r="E1301" s="65"/>
      <c r="F1301" s="65"/>
      <c r="G1301" s="65"/>
    </row>
    <row r="1302" spans="1:7" x14ac:dyDescent="0.2">
      <c r="A1302" s="60"/>
      <c r="B1302" s="57"/>
      <c r="C1302" s="47" t="s">
        <v>415</v>
      </c>
      <c r="D1302" s="62">
        <v>0</v>
      </c>
      <c r="E1302" s="64">
        <v>0</v>
      </c>
      <c r="F1302" s="64" t="s">
        <v>67</v>
      </c>
      <c r="G1302" s="64">
        <v>0</v>
      </c>
    </row>
    <row r="1303" spans="1:7" ht="36" x14ac:dyDescent="0.2">
      <c r="A1303" s="60"/>
      <c r="B1303" s="57"/>
      <c r="C1303" s="30" t="s">
        <v>1098</v>
      </c>
      <c r="D1303" s="63"/>
      <c r="E1303" s="65"/>
      <c r="F1303" s="65"/>
      <c r="G1303" s="65"/>
    </row>
    <row r="1304" spans="1:7" x14ac:dyDescent="0.2">
      <c r="A1304" s="60"/>
      <c r="B1304" s="57"/>
      <c r="C1304" s="47" t="s">
        <v>1099</v>
      </c>
      <c r="D1304" s="62">
        <v>0</v>
      </c>
      <c r="E1304" s="64">
        <v>0</v>
      </c>
      <c r="F1304" s="64" t="s">
        <v>67</v>
      </c>
      <c r="G1304" s="64">
        <v>0</v>
      </c>
    </row>
    <row r="1305" spans="1:7" ht="48" x14ac:dyDescent="0.2">
      <c r="A1305" s="60"/>
      <c r="B1305" s="57"/>
      <c r="C1305" s="30" t="s">
        <v>1100</v>
      </c>
      <c r="D1305" s="63"/>
      <c r="E1305" s="65"/>
      <c r="F1305" s="65"/>
      <c r="G1305" s="65"/>
    </row>
    <row r="1306" spans="1:7" x14ac:dyDescent="0.2">
      <c r="A1306" s="60"/>
      <c r="B1306" s="57"/>
      <c r="C1306" s="47" t="s">
        <v>1101</v>
      </c>
      <c r="D1306" s="62">
        <v>0</v>
      </c>
      <c r="E1306" s="64">
        <v>0</v>
      </c>
      <c r="F1306" s="64" t="s">
        <v>67</v>
      </c>
      <c r="G1306" s="64">
        <v>0</v>
      </c>
    </row>
    <row r="1307" spans="1:7" ht="48" x14ac:dyDescent="0.2">
      <c r="A1307" s="60"/>
      <c r="B1307" s="57"/>
      <c r="C1307" s="30" t="s">
        <v>1102</v>
      </c>
      <c r="D1307" s="63"/>
      <c r="E1307" s="65"/>
      <c r="F1307" s="65"/>
      <c r="G1307" s="65"/>
    </row>
    <row r="1308" spans="1:7" x14ac:dyDescent="0.2">
      <c r="A1308" s="60"/>
      <c r="B1308" s="57"/>
      <c r="C1308" s="47" t="s">
        <v>1103</v>
      </c>
      <c r="D1308" s="62">
        <v>0</v>
      </c>
      <c r="E1308" s="64">
        <v>0</v>
      </c>
      <c r="F1308" s="64" t="s">
        <v>67</v>
      </c>
      <c r="G1308" s="64">
        <v>0</v>
      </c>
    </row>
    <row r="1309" spans="1:7" ht="48" x14ac:dyDescent="0.2">
      <c r="A1309" s="60"/>
      <c r="B1309" s="57"/>
      <c r="C1309" s="30" t="s">
        <v>1104</v>
      </c>
      <c r="D1309" s="63"/>
      <c r="E1309" s="65"/>
      <c r="F1309" s="65"/>
      <c r="G1309" s="65"/>
    </row>
    <row r="1310" spans="1:7" x14ac:dyDescent="0.2">
      <c r="A1310" s="60"/>
      <c r="B1310" s="57"/>
      <c r="C1310" s="47" t="s">
        <v>1105</v>
      </c>
      <c r="D1310" s="62">
        <v>0</v>
      </c>
      <c r="E1310" s="64">
        <v>0</v>
      </c>
      <c r="F1310" s="64" t="s">
        <v>67</v>
      </c>
      <c r="G1310" s="64">
        <v>0</v>
      </c>
    </row>
    <row r="1311" spans="1:7" ht="48" x14ac:dyDescent="0.2">
      <c r="A1311" s="60"/>
      <c r="B1311" s="57"/>
      <c r="C1311" s="30" t="s">
        <v>1106</v>
      </c>
      <c r="D1311" s="63"/>
      <c r="E1311" s="65"/>
      <c r="F1311" s="65"/>
      <c r="G1311" s="65"/>
    </row>
    <row r="1312" spans="1:7" x14ac:dyDescent="0.2">
      <c r="A1312" s="60"/>
      <c r="B1312" s="57"/>
      <c r="C1312" s="47" t="s">
        <v>1107</v>
      </c>
      <c r="D1312" s="62">
        <v>0</v>
      </c>
      <c r="E1312" s="64">
        <v>0</v>
      </c>
      <c r="F1312" s="64" t="s">
        <v>67</v>
      </c>
      <c r="G1312" s="64">
        <v>0</v>
      </c>
    </row>
    <row r="1313" spans="1:7" ht="48" x14ac:dyDescent="0.2">
      <c r="A1313" s="60"/>
      <c r="B1313" s="57"/>
      <c r="C1313" s="30" t="s">
        <v>1108</v>
      </c>
      <c r="D1313" s="63"/>
      <c r="E1313" s="65"/>
      <c r="F1313" s="65"/>
      <c r="G1313" s="65"/>
    </row>
    <row r="1314" spans="1:7" x14ac:dyDescent="0.2">
      <c r="A1314" s="61"/>
      <c r="B1314" s="58"/>
      <c r="C1314" s="48" t="s">
        <v>82</v>
      </c>
      <c r="D1314" s="45">
        <f>D1086+D1098+D1092+D1184+D1216+D1230+D1240+D1254+D1278+D1292</f>
        <v>320218.60000000003</v>
      </c>
      <c r="E1314" s="45">
        <f>E1086+E1098+E1092+E1184+E1216+E1230+E1240+E1254+E1278+E1292</f>
        <v>128337.25</v>
      </c>
      <c r="F1314" s="46" t="s">
        <v>1117</v>
      </c>
      <c r="G1314" s="45">
        <f>G1086+G1098+G1092+G1184+G1216+G1230+G1240+G1254+G1278+G1292</f>
        <v>125258.35</v>
      </c>
    </row>
    <row r="1315" spans="1:7" x14ac:dyDescent="0.2">
      <c r="A1315" s="59">
        <v>12</v>
      </c>
      <c r="B1315" s="56" t="s">
        <v>1127</v>
      </c>
      <c r="C1315" s="20" t="s">
        <v>15</v>
      </c>
      <c r="D1315" s="66">
        <f>D1317+D1319+D1321+D1323+D1325+D1327+D1329</f>
        <v>2074.6</v>
      </c>
      <c r="E1315" s="66">
        <f>E1317+E1319+E1321+E1323+E1325+E1327+E1329</f>
        <v>0</v>
      </c>
      <c r="F1315" s="68" t="s">
        <v>17</v>
      </c>
      <c r="G1315" s="66">
        <f>G1317+G1319+G1321+G1323+G1325+G1327+G1329</f>
        <v>0</v>
      </c>
    </row>
    <row r="1316" spans="1:7" ht="36" x14ac:dyDescent="0.2">
      <c r="A1316" s="60"/>
      <c r="B1316" s="57"/>
      <c r="C1316" s="23" t="s">
        <v>1118</v>
      </c>
      <c r="D1316" s="67"/>
      <c r="E1316" s="67"/>
      <c r="F1316" s="69"/>
      <c r="G1316" s="67"/>
    </row>
    <row r="1317" spans="1:7" x14ac:dyDescent="0.2">
      <c r="A1317" s="60"/>
      <c r="B1317" s="57"/>
      <c r="C1317" s="11" t="s">
        <v>42</v>
      </c>
      <c r="D1317" s="54">
        <v>0</v>
      </c>
      <c r="E1317" s="52">
        <v>0</v>
      </c>
      <c r="F1317" s="52" t="s">
        <v>74</v>
      </c>
      <c r="G1317" s="52">
        <v>0</v>
      </c>
    </row>
    <row r="1318" spans="1:7" ht="84" x14ac:dyDescent="0.2">
      <c r="A1318" s="60"/>
      <c r="B1318" s="57"/>
      <c r="C1318" s="3" t="s">
        <v>1119</v>
      </c>
      <c r="D1318" s="55"/>
      <c r="E1318" s="53"/>
      <c r="F1318" s="53"/>
      <c r="G1318" s="53"/>
    </row>
    <row r="1319" spans="1:7" x14ac:dyDescent="0.2">
      <c r="A1319" s="60"/>
      <c r="B1319" s="57"/>
      <c r="C1319" s="11" t="s">
        <v>21</v>
      </c>
      <c r="D1319" s="54">
        <v>0</v>
      </c>
      <c r="E1319" s="52">
        <v>0</v>
      </c>
      <c r="F1319" s="52" t="s">
        <v>74</v>
      </c>
      <c r="G1319" s="52">
        <v>0</v>
      </c>
    </row>
    <row r="1320" spans="1:7" ht="36" x14ac:dyDescent="0.2">
      <c r="A1320" s="60"/>
      <c r="B1320" s="57"/>
      <c r="C1320" s="3" t="s">
        <v>1120</v>
      </c>
      <c r="D1320" s="55"/>
      <c r="E1320" s="53"/>
      <c r="F1320" s="53"/>
      <c r="G1320" s="53"/>
    </row>
    <row r="1321" spans="1:7" x14ac:dyDescent="0.2">
      <c r="A1321" s="60"/>
      <c r="B1321" s="57"/>
      <c r="C1321" s="11" t="s">
        <v>24</v>
      </c>
      <c r="D1321" s="54">
        <v>1000</v>
      </c>
      <c r="E1321" s="52">
        <v>0</v>
      </c>
      <c r="F1321" s="52" t="s">
        <v>74</v>
      </c>
      <c r="G1321" s="52">
        <v>0</v>
      </c>
    </row>
    <row r="1322" spans="1:7" x14ac:dyDescent="0.2">
      <c r="A1322" s="60"/>
      <c r="B1322" s="57"/>
      <c r="C1322" s="3" t="s">
        <v>1121</v>
      </c>
      <c r="D1322" s="55"/>
      <c r="E1322" s="53"/>
      <c r="F1322" s="53"/>
      <c r="G1322" s="53"/>
    </row>
    <row r="1323" spans="1:7" x14ac:dyDescent="0.2">
      <c r="A1323" s="60"/>
      <c r="B1323" s="57"/>
      <c r="C1323" s="11" t="s">
        <v>36</v>
      </c>
      <c r="D1323" s="54">
        <v>1000</v>
      </c>
      <c r="E1323" s="52">
        <v>0</v>
      </c>
      <c r="F1323" s="52" t="s">
        <v>1123</v>
      </c>
      <c r="G1323" s="52">
        <v>0</v>
      </c>
    </row>
    <row r="1324" spans="1:7" ht="36" x14ac:dyDescent="0.2">
      <c r="A1324" s="60"/>
      <c r="B1324" s="57"/>
      <c r="C1324" s="3" t="s">
        <v>1122</v>
      </c>
      <c r="D1324" s="55"/>
      <c r="E1324" s="53"/>
      <c r="F1324" s="53"/>
      <c r="G1324" s="53"/>
    </row>
    <row r="1325" spans="1:7" x14ac:dyDescent="0.2">
      <c r="A1325" s="60"/>
      <c r="B1325" s="57"/>
      <c r="C1325" s="11" t="s">
        <v>38</v>
      </c>
      <c r="D1325" s="54">
        <v>74.599999999999994</v>
      </c>
      <c r="E1325" s="52">
        <v>0</v>
      </c>
      <c r="F1325" s="52" t="s">
        <v>1123</v>
      </c>
      <c r="G1325" s="52">
        <v>0</v>
      </c>
    </row>
    <row r="1326" spans="1:7" ht="24" x14ac:dyDescent="0.2">
      <c r="A1326" s="60"/>
      <c r="B1326" s="57"/>
      <c r="C1326" s="3" t="s">
        <v>1124</v>
      </c>
      <c r="D1326" s="55"/>
      <c r="E1326" s="53"/>
      <c r="F1326" s="53"/>
      <c r="G1326" s="53"/>
    </row>
    <row r="1327" spans="1:7" x14ac:dyDescent="0.2">
      <c r="A1327" s="60"/>
      <c r="B1327" s="57"/>
      <c r="C1327" s="11" t="s">
        <v>275</v>
      </c>
      <c r="D1327" s="54">
        <v>0</v>
      </c>
      <c r="E1327" s="52">
        <v>0</v>
      </c>
      <c r="F1327" s="52" t="s">
        <v>1123</v>
      </c>
      <c r="G1327" s="52">
        <v>0</v>
      </c>
    </row>
    <row r="1328" spans="1:7" ht="24" x14ac:dyDescent="0.2">
      <c r="A1328" s="60"/>
      <c r="B1328" s="57"/>
      <c r="C1328" s="3" t="s">
        <v>1125</v>
      </c>
      <c r="D1328" s="55"/>
      <c r="E1328" s="53"/>
      <c r="F1328" s="53"/>
      <c r="G1328" s="53"/>
    </row>
    <row r="1329" spans="1:7" x14ac:dyDescent="0.2">
      <c r="A1329" s="60"/>
      <c r="B1329" s="57"/>
      <c r="C1329" s="11" t="s">
        <v>277</v>
      </c>
      <c r="D1329" s="54">
        <v>0</v>
      </c>
      <c r="E1329" s="52">
        <v>0</v>
      </c>
      <c r="F1329" s="52" t="s">
        <v>1123</v>
      </c>
      <c r="G1329" s="52">
        <v>0</v>
      </c>
    </row>
    <row r="1330" spans="1:7" ht="24" x14ac:dyDescent="0.2">
      <c r="A1330" s="60"/>
      <c r="B1330" s="57"/>
      <c r="C1330" s="3" t="s">
        <v>1126</v>
      </c>
      <c r="D1330" s="55"/>
      <c r="E1330" s="53"/>
      <c r="F1330" s="53"/>
      <c r="G1330" s="53"/>
    </row>
    <row r="1331" spans="1:7" x14ac:dyDescent="0.2">
      <c r="A1331" s="61"/>
      <c r="B1331" s="58"/>
      <c r="C1331" s="41" t="s">
        <v>82</v>
      </c>
      <c r="D1331" s="40">
        <v>2074.6</v>
      </c>
      <c r="E1331" s="26">
        <v>0</v>
      </c>
      <c r="F1331" s="26" t="s">
        <v>1128</v>
      </c>
      <c r="G1331" s="26">
        <v>0</v>
      </c>
    </row>
    <row r="1332" spans="1:7" x14ac:dyDescent="0.2">
      <c r="C1332" s="49"/>
    </row>
  </sheetData>
  <mergeCells count="2654">
    <mergeCell ref="E993:E994"/>
    <mergeCell ref="F993:F994"/>
    <mergeCell ref="G993:G994"/>
    <mergeCell ref="D987:D988"/>
    <mergeCell ref="E987:E988"/>
    <mergeCell ref="F987:F988"/>
    <mergeCell ref="G987:G988"/>
    <mergeCell ref="D989:D990"/>
    <mergeCell ref="E989:E990"/>
    <mergeCell ref="F989:F990"/>
    <mergeCell ref="G989:G990"/>
    <mergeCell ref="D1005:D1006"/>
    <mergeCell ref="E1005:E1006"/>
    <mergeCell ref="F1005:F1006"/>
    <mergeCell ref="G1005:G1006"/>
    <mergeCell ref="D1001:D1002"/>
    <mergeCell ref="E1001:E1002"/>
    <mergeCell ref="F1001:F1002"/>
    <mergeCell ref="G1001:G1002"/>
    <mergeCell ref="D1003:D1004"/>
    <mergeCell ref="E1003:E1004"/>
    <mergeCell ref="F1003:F1004"/>
    <mergeCell ref="G1003:G1004"/>
    <mergeCell ref="D999:D1000"/>
    <mergeCell ref="E999:E1000"/>
    <mergeCell ref="E997:E998"/>
    <mergeCell ref="F997:F998"/>
    <mergeCell ref="G997:G998"/>
    <mergeCell ref="F999:F1000"/>
    <mergeCell ref="G999:G1000"/>
    <mergeCell ref="F979:F980"/>
    <mergeCell ref="G979:G980"/>
    <mergeCell ref="D981:D982"/>
    <mergeCell ref="E981:E982"/>
    <mergeCell ref="F981:F982"/>
    <mergeCell ref="G981:G982"/>
    <mergeCell ref="A967:A1007"/>
    <mergeCell ref="D967:D968"/>
    <mergeCell ref="E967:E968"/>
    <mergeCell ref="F967:F968"/>
    <mergeCell ref="G967:G968"/>
    <mergeCell ref="D969:D970"/>
    <mergeCell ref="E969:E970"/>
    <mergeCell ref="F969:F970"/>
    <mergeCell ref="G969:G970"/>
    <mergeCell ref="D971:D972"/>
    <mergeCell ref="E971:E972"/>
    <mergeCell ref="F971:F972"/>
    <mergeCell ref="G971:G972"/>
    <mergeCell ref="D973:D974"/>
    <mergeCell ref="E973:E974"/>
    <mergeCell ref="F973:F974"/>
    <mergeCell ref="D995:D996"/>
    <mergeCell ref="E995:E996"/>
    <mergeCell ref="F995:F996"/>
    <mergeCell ref="G995:G996"/>
    <mergeCell ref="D997:D998"/>
    <mergeCell ref="D991:D992"/>
    <mergeCell ref="E991:E992"/>
    <mergeCell ref="F991:F992"/>
    <mergeCell ref="G991:G992"/>
    <mergeCell ref="D993:D994"/>
    <mergeCell ref="D964:D965"/>
    <mergeCell ref="E964:E965"/>
    <mergeCell ref="F964:F965"/>
    <mergeCell ref="G964:G965"/>
    <mergeCell ref="B967:B1007"/>
    <mergeCell ref="G973:G974"/>
    <mergeCell ref="D975:D976"/>
    <mergeCell ref="E975:E976"/>
    <mergeCell ref="F975:F976"/>
    <mergeCell ref="G975:G976"/>
    <mergeCell ref="D977:D978"/>
    <mergeCell ref="E977:E978"/>
    <mergeCell ref="F977:F978"/>
    <mergeCell ref="G977:G978"/>
    <mergeCell ref="D979:D980"/>
    <mergeCell ref="E979:E980"/>
    <mergeCell ref="D960:D961"/>
    <mergeCell ref="E960:E961"/>
    <mergeCell ref="F960:F961"/>
    <mergeCell ref="G960:G961"/>
    <mergeCell ref="D962:D963"/>
    <mergeCell ref="E962:E963"/>
    <mergeCell ref="F962:F963"/>
    <mergeCell ref="G962:G963"/>
    <mergeCell ref="D983:D984"/>
    <mergeCell ref="E983:E984"/>
    <mergeCell ref="F983:F984"/>
    <mergeCell ref="G983:G984"/>
    <mergeCell ref="D985:D986"/>
    <mergeCell ref="E985:E986"/>
    <mergeCell ref="F985:F986"/>
    <mergeCell ref="G985:G986"/>
    <mergeCell ref="D956:D957"/>
    <mergeCell ref="E956:E957"/>
    <mergeCell ref="F956:F957"/>
    <mergeCell ref="G956:G957"/>
    <mergeCell ref="D958:D959"/>
    <mergeCell ref="E958:E959"/>
    <mergeCell ref="F958:F959"/>
    <mergeCell ref="G958:G959"/>
    <mergeCell ref="D952:D953"/>
    <mergeCell ref="E952:E953"/>
    <mergeCell ref="F952:F953"/>
    <mergeCell ref="G952:G953"/>
    <mergeCell ref="D954:D955"/>
    <mergeCell ref="E954:E955"/>
    <mergeCell ref="F954:F955"/>
    <mergeCell ref="G954:G955"/>
    <mergeCell ref="D948:D949"/>
    <mergeCell ref="E948:E949"/>
    <mergeCell ref="F948:F949"/>
    <mergeCell ref="G948:G949"/>
    <mergeCell ref="D950:D951"/>
    <mergeCell ref="E950:E951"/>
    <mergeCell ref="F950:F951"/>
    <mergeCell ref="G950:G951"/>
    <mergeCell ref="D946:D947"/>
    <mergeCell ref="E946:E947"/>
    <mergeCell ref="F946:F947"/>
    <mergeCell ref="G946:G947"/>
    <mergeCell ref="G944:G945"/>
    <mergeCell ref="F944:F945"/>
    <mergeCell ref="E944:E945"/>
    <mergeCell ref="D944:D945"/>
    <mergeCell ref="D942:D943"/>
    <mergeCell ref="E942:E943"/>
    <mergeCell ref="F942:F943"/>
    <mergeCell ref="G942:G943"/>
    <mergeCell ref="D936:D937"/>
    <mergeCell ref="E936:E937"/>
    <mergeCell ref="F936:F937"/>
    <mergeCell ref="G936:G937"/>
    <mergeCell ref="D938:D939"/>
    <mergeCell ref="E938:E939"/>
    <mergeCell ref="F938:F939"/>
    <mergeCell ref="G938:G939"/>
    <mergeCell ref="D932:D933"/>
    <mergeCell ref="E932:E933"/>
    <mergeCell ref="F932:F933"/>
    <mergeCell ref="G932:G933"/>
    <mergeCell ref="D934:D935"/>
    <mergeCell ref="E934:E935"/>
    <mergeCell ref="F934:F935"/>
    <mergeCell ref="G934:G935"/>
    <mergeCell ref="F928:F929"/>
    <mergeCell ref="D930:D931"/>
    <mergeCell ref="E930:E931"/>
    <mergeCell ref="F930:F931"/>
    <mergeCell ref="G930:G931"/>
    <mergeCell ref="F922:F923"/>
    <mergeCell ref="G922:G923"/>
    <mergeCell ref="B922:B966"/>
    <mergeCell ref="A922:A966"/>
    <mergeCell ref="D924:D925"/>
    <mergeCell ref="E924:E925"/>
    <mergeCell ref="F924:F925"/>
    <mergeCell ref="G924:G925"/>
    <mergeCell ref="D926:D927"/>
    <mergeCell ref="E926:E927"/>
    <mergeCell ref="F926:F927"/>
    <mergeCell ref="G926:G927"/>
    <mergeCell ref="D928:D929"/>
    <mergeCell ref="E928:E929"/>
    <mergeCell ref="G928:G929"/>
    <mergeCell ref="D940:D941"/>
    <mergeCell ref="E940:E941"/>
    <mergeCell ref="F940:F941"/>
    <mergeCell ref="G940:G941"/>
    <mergeCell ref="D917:D918"/>
    <mergeCell ref="D919:D920"/>
    <mergeCell ref="E919:E920"/>
    <mergeCell ref="D922:D923"/>
    <mergeCell ref="E922:E923"/>
    <mergeCell ref="G917:G918"/>
    <mergeCell ref="F917:F918"/>
    <mergeCell ref="F919:F920"/>
    <mergeCell ref="G919:G920"/>
    <mergeCell ref="E917:E918"/>
    <mergeCell ref="D913:D914"/>
    <mergeCell ref="E913:E914"/>
    <mergeCell ref="F913:F914"/>
    <mergeCell ref="G913:G914"/>
    <mergeCell ref="D915:D916"/>
    <mergeCell ref="E915:E916"/>
    <mergeCell ref="F915:F916"/>
    <mergeCell ref="G915:G916"/>
    <mergeCell ref="D909:D910"/>
    <mergeCell ref="E909:E910"/>
    <mergeCell ref="F909:F910"/>
    <mergeCell ref="G909:G910"/>
    <mergeCell ref="D911:D912"/>
    <mergeCell ref="E911:E912"/>
    <mergeCell ref="F911:F912"/>
    <mergeCell ref="G911:G912"/>
    <mergeCell ref="D905:D906"/>
    <mergeCell ref="E905:E906"/>
    <mergeCell ref="F905:F906"/>
    <mergeCell ref="G905:G906"/>
    <mergeCell ref="G907:G908"/>
    <mergeCell ref="F907:F908"/>
    <mergeCell ref="E907:E908"/>
    <mergeCell ref="D907:D908"/>
    <mergeCell ref="F901:F902"/>
    <mergeCell ref="F903:F904"/>
    <mergeCell ref="G899:G900"/>
    <mergeCell ref="G901:G902"/>
    <mergeCell ref="G903:G904"/>
    <mergeCell ref="D901:D902"/>
    <mergeCell ref="D903:D904"/>
    <mergeCell ref="E899:E900"/>
    <mergeCell ref="E901:E902"/>
    <mergeCell ref="E903:E904"/>
    <mergeCell ref="D897:D898"/>
    <mergeCell ref="E897:E898"/>
    <mergeCell ref="F897:F898"/>
    <mergeCell ref="G897:G898"/>
    <mergeCell ref="D899:D900"/>
    <mergeCell ref="F899:F900"/>
    <mergeCell ref="D893:D894"/>
    <mergeCell ref="E893:E894"/>
    <mergeCell ref="F893:F894"/>
    <mergeCell ref="G893:G894"/>
    <mergeCell ref="D895:D896"/>
    <mergeCell ref="E895:E896"/>
    <mergeCell ref="F895:F896"/>
    <mergeCell ref="G895:G896"/>
    <mergeCell ref="D889:D890"/>
    <mergeCell ref="E889:E890"/>
    <mergeCell ref="F889:F890"/>
    <mergeCell ref="G889:G890"/>
    <mergeCell ref="D891:D892"/>
    <mergeCell ref="E891:E892"/>
    <mergeCell ref="F891:F892"/>
    <mergeCell ref="G891:G892"/>
    <mergeCell ref="D885:D886"/>
    <mergeCell ref="E885:E886"/>
    <mergeCell ref="F885:F886"/>
    <mergeCell ref="G885:G886"/>
    <mergeCell ref="D887:D888"/>
    <mergeCell ref="E887:E888"/>
    <mergeCell ref="F887:F888"/>
    <mergeCell ref="G887:G888"/>
    <mergeCell ref="D881:D882"/>
    <mergeCell ref="E881:E882"/>
    <mergeCell ref="G881:G882"/>
    <mergeCell ref="F881:F882"/>
    <mergeCell ref="D883:D884"/>
    <mergeCell ref="E883:E884"/>
    <mergeCell ref="F883:F884"/>
    <mergeCell ref="G883:G884"/>
    <mergeCell ref="D877:D878"/>
    <mergeCell ref="E877:E878"/>
    <mergeCell ref="F877:F878"/>
    <mergeCell ref="G877:G878"/>
    <mergeCell ref="D879:D880"/>
    <mergeCell ref="E879:E880"/>
    <mergeCell ref="F879:F880"/>
    <mergeCell ref="G879:G880"/>
    <mergeCell ref="D873:D874"/>
    <mergeCell ref="E873:E874"/>
    <mergeCell ref="F873:F874"/>
    <mergeCell ref="G873:G874"/>
    <mergeCell ref="D875:D876"/>
    <mergeCell ref="E875:E876"/>
    <mergeCell ref="F875:F876"/>
    <mergeCell ref="G875:G876"/>
    <mergeCell ref="G867:G868"/>
    <mergeCell ref="D871:D872"/>
    <mergeCell ref="E871:E872"/>
    <mergeCell ref="F871:F872"/>
    <mergeCell ref="G871:G872"/>
    <mergeCell ref="G869:G870"/>
    <mergeCell ref="F839:F840"/>
    <mergeCell ref="G839:G840"/>
    <mergeCell ref="D859:D860"/>
    <mergeCell ref="E859:E860"/>
    <mergeCell ref="F859:F860"/>
    <mergeCell ref="D863:D864"/>
    <mergeCell ref="E863:E864"/>
    <mergeCell ref="F863:F864"/>
    <mergeCell ref="D855:D856"/>
    <mergeCell ref="E855:E856"/>
    <mergeCell ref="F855:F856"/>
    <mergeCell ref="G855:G856"/>
    <mergeCell ref="D857:D858"/>
    <mergeCell ref="E857:E858"/>
    <mergeCell ref="F857:F858"/>
    <mergeCell ref="G857:G858"/>
    <mergeCell ref="D851:D852"/>
    <mergeCell ref="E851:E852"/>
    <mergeCell ref="F851:F852"/>
    <mergeCell ref="G851:G852"/>
    <mergeCell ref="D853:D854"/>
    <mergeCell ref="E853:E854"/>
    <mergeCell ref="F853:F854"/>
    <mergeCell ref="G853:G854"/>
    <mergeCell ref="G861:G862"/>
    <mergeCell ref="G863:G864"/>
    <mergeCell ref="F831:F832"/>
    <mergeCell ref="G831:G832"/>
    <mergeCell ref="D825:D826"/>
    <mergeCell ref="E825:E826"/>
    <mergeCell ref="F825:F826"/>
    <mergeCell ref="G825:G826"/>
    <mergeCell ref="D827:D828"/>
    <mergeCell ref="E827:E828"/>
    <mergeCell ref="F827:F828"/>
    <mergeCell ref="G827:G828"/>
    <mergeCell ref="D847:D848"/>
    <mergeCell ref="E847:E848"/>
    <mergeCell ref="F847:F848"/>
    <mergeCell ref="G847:G848"/>
    <mergeCell ref="D849:D850"/>
    <mergeCell ref="E849:E850"/>
    <mergeCell ref="F849:F850"/>
    <mergeCell ref="G849:G850"/>
    <mergeCell ref="D843:D844"/>
    <mergeCell ref="E843:E844"/>
    <mergeCell ref="F843:F844"/>
    <mergeCell ref="G843:G844"/>
    <mergeCell ref="D845:D846"/>
    <mergeCell ref="E845:E846"/>
    <mergeCell ref="F845:F846"/>
    <mergeCell ref="G845:G846"/>
    <mergeCell ref="D837:D838"/>
    <mergeCell ref="E837:E838"/>
    <mergeCell ref="F837:F838"/>
    <mergeCell ref="G837:G838"/>
    <mergeCell ref="D839:D840"/>
    <mergeCell ref="E839:E840"/>
    <mergeCell ref="G801:G802"/>
    <mergeCell ref="D813:D814"/>
    <mergeCell ref="E813:E814"/>
    <mergeCell ref="F813:F814"/>
    <mergeCell ref="G813:G814"/>
    <mergeCell ref="G799:G800"/>
    <mergeCell ref="D809:D810"/>
    <mergeCell ref="D807:D808"/>
    <mergeCell ref="E807:E808"/>
    <mergeCell ref="E809:E810"/>
    <mergeCell ref="F809:F810"/>
    <mergeCell ref="F807:F808"/>
    <mergeCell ref="G807:G808"/>
    <mergeCell ref="G809:G810"/>
    <mergeCell ref="D805:D806"/>
    <mergeCell ref="E805:E806"/>
    <mergeCell ref="F805:F806"/>
    <mergeCell ref="G805:G806"/>
    <mergeCell ref="G803:G804"/>
    <mergeCell ref="F803:F804"/>
    <mergeCell ref="E803:E804"/>
    <mergeCell ref="B799:B921"/>
    <mergeCell ref="A799:A921"/>
    <mergeCell ref="D799:D800"/>
    <mergeCell ref="E799:E800"/>
    <mergeCell ref="F799:F800"/>
    <mergeCell ref="D803:D804"/>
    <mergeCell ref="D801:D802"/>
    <mergeCell ref="E801:E802"/>
    <mergeCell ref="F801:F802"/>
    <mergeCell ref="D815:D816"/>
    <mergeCell ref="E815:E816"/>
    <mergeCell ref="F815:F816"/>
    <mergeCell ref="D817:D818"/>
    <mergeCell ref="E817:E818"/>
    <mergeCell ref="F817:F818"/>
    <mergeCell ref="D819:D820"/>
    <mergeCell ref="D869:D870"/>
    <mergeCell ref="E869:E870"/>
    <mergeCell ref="F869:F870"/>
    <mergeCell ref="D861:D862"/>
    <mergeCell ref="E861:E862"/>
    <mergeCell ref="F861:F862"/>
    <mergeCell ref="D865:D866"/>
    <mergeCell ref="E865:E866"/>
    <mergeCell ref="F865:F866"/>
    <mergeCell ref="D823:D824"/>
    <mergeCell ref="E823:E824"/>
    <mergeCell ref="F823:F824"/>
    <mergeCell ref="D833:D834"/>
    <mergeCell ref="E833:E834"/>
    <mergeCell ref="F833:F834"/>
    <mergeCell ref="D835:D836"/>
    <mergeCell ref="G865:G866"/>
    <mergeCell ref="D867:D868"/>
    <mergeCell ref="E867:E868"/>
    <mergeCell ref="F867:F868"/>
    <mergeCell ref="D811:D812"/>
    <mergeCell ref="E811:E812"/>
    <mergeCell ref="G811:G812"/>
    <mergeCell ref="F811:F812"/>
    <mergeCell ref="D841:D842"/>
    <mergeCell ref="E841:E842"/>
    <mergeCell ref="F841:F842"/>
    <mergeCell ref="G841:G842"/>
    <mergeCell ref="G815:G816"/>
    <mergeCell ref="G817:G818"/>
    <mergeCell ref="E819:E820"/>
    <mergeCell ref="F819:F820"/>
    <mergeCell ref="G819:G820"/>
    <mergeCell ref="D821:D822"/>
    <mergeCell ref="E821:E822"/>
    <mergeCell ref="F821:F822"/>
    <mergeCell ref="G821:G822"/>
    <mergeCell ref="G823:G824"/>
    <mergeCell ref="G833:G834"/>
    <mergeCell ref="E835:E836"/>
    <mergeCell ref="F835:F836"/>
    <mergeCell ref="G835:G836"/>
    <mergeCell ref="D829:D830"/>
    <mergeCell ref="E829:E830"/>
    <mergeCell ref="F829:F830"/>
    <mergeCell ref="G829:G830"/>
    <mergeCell ref="D831:D832"/>
    <mergeCell ref="E831:E832"/>
    <mergeCell ref="G790:G791"/>
    <mergeCell ref="G788:G789"/>
    <mergeCell ref="G792:G793"/>
    <mergeCell ref="G794:G795"/>
    <mergeCell ref="F788:F789"/>
    <mergeCell ref="F790:F791"/>
    <mergeCell ref="F792:F793"/>
    <mergeCell ref="F794:F795"/>
    <mergeCell ref="D792:D793"/>
    <mergeCell ref="D790:D791"/>
    <mergeCell ref="D788:D789"/>
    <mergeCell ref="E788:E789"/>
    <mergeCell ref="E790:E791"/>
    <mergeCell ref="E792:E793"/>
    <mergeCell ref="D796:D797"/>
    <mergeCell ref="E796:E797"/>
    <mergeCell ref="F796:F797"/>
    <mergeCell ref="G796:G797"/>
    <mergeCell ref="D794:D795"/>
    <mergeCell ref="E794:E795"/>
    <mergeCell ref="D784:D785"/>
    <mergeCell ref="E784:E785"/>
    <mergeCell ref="F784:F785"/>
    <mergeCell ref="G784:G785"/>
    <mergeCell ref="G786:G787"/>
    <mergeCell ref="F786:F787"/>
    <mergeCell ref="E786:E787"/>
    <mergeCell ref="D786:D787"/>
    <mergeCell ref="D780:D781"/>
    <mergeCell ref="E780:E781"/>
    <mergeCell ref="F780:F781"/>
    <mergeCell ref="G780:G781"/>
    <mergeCell ref="G782:G783"/>
    <mergeCell ref="F782:F783"/>
    <mergeCell ref="E782:E783"/>
    <mergeCell ref="D782:D783"/>
    <mergeCell ref="D776:D777"/>
    <mergeCell ref="E776:E777"/>
    <mergeCell ref="F776:F777"/>
    <mergeCell ref="G776:G777"/>
    <mergeCell ref="G778:G779"/>
    <mergeCell ref="F778:F779"/>
    <mergeCell ref="E778:E779"/>
    <mergeCell ref="D778:D779"/>
    <mergeCell ref="D772:D773"/>
    <mergeCell ref="E772:E773"/>
    <mergeCell ref="F772:F773"/>
    <mergeCell ref="G772:G773"/>
    <mergeCell ref="G774:G775"/>
    <mergeCell ref="F774:F775"/>
    <mergeCell ref="E774:E775"/>
    <mergeCell ref="D774:D775"/>
    <mergeCell ref="D768:D769"/>
    <mergeCell ref="E768:E769"/>
    <mergeCell ref="F768:F769"/>
    <mergeCell ref="G768:G769"/>
    <mergeCell ref="G770:G771"/>
    <mergeCell ref="F770:F771"/>
    <mergeCell ref="E770:E771"/>
    <mergeCell ref="D770:D771"/>
    <mergeCell ref="G764:G765"/>
    <mergeCell ref="F764:F765"/>
    <mergeCell ref="E764:E765"/>
    <mergeCell ref="D764:D765"/>
    <mergeCell ref="D766:D767"/>
    <mergeCell ref="E766:E767"/>
    <mergeCell ref="F766:F767"/>
    <mergeCell ref="G766:G767"/>
    <mergeCell ref="G760:G761"/>
    <mergeCell ref="F760:F761"/>
    <mergeCell ref="E760:E761"/>
    <mergeCell ref="D760:D761"/>
    <mergeCell ref="D762:D763"/>
    <mergeCell ref="E762:E763"/>
    <mergeCell ref="F762:F763"/>
    <mergeCell ref="G762:G763"/>
    <mergeCell ref="G756:G757"/>
    <mergeCell ref="F756:F757"/>
    <mergeCell ref="E756:E757"/>
    <mergeCell ref="D756:D757"/>
    <mergeCell ref="D758:D759"/>
    <mergeCell ref="E758:E759"/>
    <mergeCell ref="F758:F759"/>
    <mergeCell ref="G758:G759"/>
    <mergeCell ref="G738:G739"/>
    <mergeCell ref="F738:F739"/>
    <mergeCell ref="D754:D755"/>
    <mergeCell ref="E754:E755"/>
    <mergeCell ref="F754:F755"/>
    <mergeCell ref="G754:G755"/>
    <mergeCell ref="F742:F743"/>
    <mergeCell ref="F740:F741"/>
    <mergeCell ref="G740:G741"/>
    <mergeCell ref="G742:G743"/>
    <mergeCell ref="G744:G745"/>
    <mergeCell ref="E744:E745"/>
    <mergeCell ref="E746:E747"/>
    <mergeCell ref="E748:E749"/>
    <mergeCell ref="F748:F749"/>
    <mergeCell ref="G748:G749"/>
    <mergeCell ref="G746:G747"/>
    <mergeCell ref="F746:F747"/>
    <mergeCell ref="F744:F745"/>
    <mergeCell ref="D740:D741"/>
    <mergeCell ref="D738:D739"/>
    <mergeCell ref="E738:E739"/>
    <mergeCell ref="E740:E741"/>
    <mergeCell ref="E742:E743"/>
    <mergeCell ref="G736:G737"/>
    <mergeCell ref="F736:F737"/>
    <mergeCell ref="E736:E737"/>
    <mergeCell ref="D736:D737"/>
    <mergeCell ref="D752:D753"/>
    <mergeCell ref="E752:E753"/>
    <mergeCell ref="F752:F753"/>
    <mergeCell ref="G752:G753"/>
    <mergeCell ref="G750:G751"/>
    <mergeCell ref="F750:F751"/>
    <mergeCell ref="E750:E751"/>
    <mergeCell ref="D750:D751"/>
    <mergeCell ref="D748:D749"/>
    <mergeCell ref="D746:D747"/>
    <mergeCell ref="D744:D745"/>
    <mergeCell ref="D742:D743"/>
    <mergeCell ref="G732:G733"/>
    <mergeCell ref="F732:F733"/>
    <mergeCell ref="E732:E733"/>
    <mergeCell ref="D732:D733"/>
    <mergeCell ref="D734:D735"/>
    <mergeCell ref="E734:E735"/>
    <mergeCell ref="F734:F735"/>
    <mergeCell ref="G734:G735"/>
    <mergeCell ref="G728:G729"/>
    <mergeCell ref="F728:F729"/>
    <mergeCell ref="E728:E729"/>
    <mergeCell ref="D728:D729"/>
    <mergeCell ref="D730:D731"/>
    <mergeCell ref="E730:E731"/>
    <mergeCell ref="F730:F731"/>
    <mergeCell ref="G730:G731"/>
    <mergeCell ref="G724:G725"/>
    <mergeCell ref="F724:F725"/>
    <mergeCell ref="E724:E725"/>
    <mergeCell ref="D724:D725"/>
    <mergeCell ref="D726:D727"/>
    <mergeCell ref="E726:E727"/>
    <mergeCell ref="F726:F727"/>
    <mergeCell ref="G726:G727"/>
    <mergeCell ref="D720:D721"/>
    <mergeCell ref="E720:E721"/>
    <mergeCell ref="F720:F721"/>
    <mergeCell ref="G720:G721"/>
    <mergeCell ref="D722:D723"/>
    <mergeCell ref="E722:E723"/>
    <mergeCell ref="F722:F723"/>
    <mergeCell ref="G722:G723"/>
    <mergeCell ref="D716:D717"/>
    <mergeCell ref="E716:E717"/>
    <mergeCell ref="F716:F717"/>
    <mergeCell ref="G716:G717"/>
    <mergeCell ref="G718:G719"/>
    <mergeCell ref="F718:F719"/>
    <mergeCell ref="E718:E719"/>
    <mergeCell ref="D718:D719"/>
    <mergeCell ref="D712:D713"/>
    <mergeCell ref="E712:E713"/>
    <mergeCell ref="F712:F713"/>
    <mergeCell ref="G712:G713"/>
    <mergeCell ref="G714:G715"/>
    <mergeCell ref="F714:F715"/>
    <mergeCell ref="E714:E715"/>
    <mergeCell ref="D714:D715"/>
    <mergeCell ref="D708:D709"/>
    <mergeCell ref="E708:E709"/>
    <mergeCell ref="F708:F709"/>
    <mergeCell ref="G708:G709"/>
    <mergeCell ref="G710:G711"/>
    <mergeCell ref="F710:F711"/>
    <mergeCell ref="E710:E711"/>
    <mergeCell ref="D710:D711"/>
    <mergeCell ref="D704:D705"/>
    <mergeCell ref="E704:E705"/>
    <mergeCell ref="F704:F705"/>
    <mergeCell ref="G704:G705"/>
    <mergeCell ref="G706:G707"/>
    <mergeCell ref="F706:F707"/>
    <mergeCell ref="E706:E707"/>
    <mergeCell ref="D706:D707"/>
    <mergeCell ref="D700:D701"/>
    <mergeCell ref="E700:E701"/>
    <mergeCell ref="F700:F701"/>
    <mergeCell ref="G700:G701"/>
    <mergeCell ref="G702:G703"/>
    <mergeCell ref="F702:F703"/>
    <mergeCell ref="D702:D703"/>
    <mergeCell ref="E702:E703"/>
    <mergeCell ref="D696:D697"/>
    <mergeCell ref="E696:E697"/>
    <mergeCell ref="F696:F697"/>
    <mergeCell ref="G696:G697"/>
    <mergeCell ref="G698:G699"/>
    <mergeCell ref="F698:F699"/>
    <mergeCell ref="E698:E699"/>
    <mergeCell ref="D698:D699"/>
    <mergeCell ref="D692:D693"/>
    <mergeCell ref="E692:E693"/>
    <mergeCell ref="F692:F693"/>
    <mergeCell ref="G692:G693"/>
    <mergeCell ref="G694:G695"/>
    <mergeCell ref="F694:F695"/>
    <mergeCell ref="E694:E695"/>
    <mergeCell ref="D694:D695"/>
    <mergeCell ref="D688:D689"/>
    <mergeCell ref="E688:E689"/>
    <mergeCell ref="F688:F689"/>
    <mergeCell ref="G688:G689"/>
    <mergeCell ref="G690:G691"/>
    <mergeCell ref="F690:F691"/>
    <mergeCell ref="E690:E691"/>
    <mergeCell ref="D690:D691"/>
    <mergeCell ref="G684:G685"/>
    <mergeCell ref="F684:F685"/>
    <mergeCell ref="E684:E685"/>
    <mergeCell ref="D684:D685"/>
    <mergeCell ref="D686:D687"/>
    <mergeCell ref="E686:E687"/>
    <mergeCell ref="F686:F687"/>
    <mergeCell ref="G686:G687"/>
    <mergeCell ref="G680:G681"/>
    <mergeCell ref="F680:F681"/>
    <mergeCell ref="E680:E681"/>
    <mergeCell ref="D680:D681"/>
    <mergeCell ref="D682:D683"/>
    <mergeCell ref="E682:E683"/>
    <mergeCell ref="F682:F683"/>
    <mergeCell ref="G682:G683"/>
    <mergeCell ref="G676:G677"/>
    <mergeCell ref="F676:F677"/>
    <mergeCell ref="E676:E677"/>
    <mergeCell ref="D676:D677"/>
    <mergeCell ref="D678:D679"/>
    <mergeCell ref="E678:E679"/>
    <mergeCell ref="F678:F679"/>
    <mergeCell ref="G678:G679"/>
    <mergeCell ref="G672:G673"/>
    <mergeCell ref="F672:F673"/>
    <mergeCell ref="E672:E673"/>
    <mergeCell ref="D672:D673"/>
    <mergeCell ref="D674:D675"/>
    <mergeCell ref="E674:E675"/>
    <mergeCell ref="F674:F675"/>
    <mergeCell ref="G674:G675"/>
    <mergeCell ref="G668:G669"/>
    <mergeCell ref="F668:F669"/>
    <mergeCell ref="E668:E669"/>
    <mergeCell ref="D668:D669"/>
    <mergeCell ref="D670:D671"/>
    <mergeCell ref="E670:E671"/>
    <mergeCell ref="F670:F671"/>
    <mergeCell ref="G670:G671"/>
    <mergeCell ref="G664:G665"/>
    <mergeCell ref="F664:F665"/>
    <mergeCell ref="E664:E665"/>
    <mergeCell ref="D664:D665"/>
    <mergeCell ref="D666:D667"/>
    <mergeCell ref="E666:E667"/>
    <mergeCell ref="F666:F667"/>
    <mergeCell ref="G666:G667"/>
    <mergeCell ref="G660:G661"/>
    <mergeCell ref="F660:F661"/>
    <mergeCell ref="E660:E661"/>
    <mergeCell ref="D660:D661"/>
    <mergeCell ref="D662:D663"/>
    <mergeCell ref="E662:E663"/>
    <mergeCell ref="F662:F663"/>
    <mergeCell ref="G662:G663"/>
    <mergeCell ref="D656:D657"/>
    <mergeCell ref="E656:E657"/>
    <mergeCell ref="F656:F657"/>
    <mergeCell ref="G656:G657"/>
    <mergeCell ref="D658:D659"/>
    <mergeCell ref="E658:E659"/>
    <mergeCell ref="F658:F659"/>
    <mergeCell ref="G658:G659"/>
    <mergeCell ref="D652:D653"/>
    <mergeCell ref="E652:E653"/>
    <mergeCell ref="F652:F653"/>
    <mergeCell ref="G652:G653"/>
    <mergeCell ref="G654:G655"/>
    <mergeCell ref="F654:F655"/>
    <mergeCell ref="E654:E655"/>
    <mergeCell ref="D654:D655"/>
    <mergeCell ref="D648:D649"/>
    <mergeCell ref="E648:E649"/>
    <mergeCell ref="F648:F649"/>
    <mergeCell ref="G648:G649"/>
    <mergeCell ref="G650:G651"/>
    <mergeCell ref="F650:F651"/>
    <mergeCell ref="E650:E651"/>
    <mergeCell ref="D650:D651"/>
    <mergeCell ref="D644:D645"/>
    <mergeCell ref="E644:E645"/>
    <mergeCell ref="F644:F645"/>
    <mergeCell ref="G644:G645"/>
    <mergeCell ref="G646:G647"/>
    <mergeCell ref="F646:F647"/>
    <mergeCell ref="E646:E647"/>
    <mergeCell ref="D646:D647"/>
    <mergeCell ref="D640:D641"/>
    <mergeCell ref="E640:E641"/>
    <mergeCell ref="F640:F641"/>
    <mergeCell ref="G640:G641"/>
    <mergeCell ref="G642:G643"/>
    <mergeCell ref="F642:F643"/>
    <mergeCell ref="E642:E643"/>
    <mergeCell ref="D642:D643"/>
    <mergeCell ref="D636:D637"/>
    <mergeCell ref="E636:E637"/>
    <mergeCell ref="F636:F637"/>
    <mergeCell ref="G636:G637"/>
    <mergeCell ref="G638:G639"/>
    <mergeCell ref="F638:F639"/>
    <mergeCell ref="E638:E639"/>
    <mergeCell ref="D638:D639"/>
    <mergeCell ref="D632:D633"/>
    <mergeCell ref="E632:E633"/>
    <mergeCell ref="F632:F633"/>
    <mergeCell ref="G632:G633"/>
    <mergeCell ref="G634:G635"/>
    <mergeCell ref="F634:F635"/>
    <mergeCell ref="E634:E635"/>
    <mergeCell ref="D634:D635"/>
    <mergeCell ref="D628:D629"/>
    <mergeCell ref="E628:E629"/>
    <mergeCell ref="F628:F629"/>
    <mergeCell ref="G628:G629"/>
    <mergeCell ref="G630:G631"/>
    <mergeCell ref="F630:F631"/>
    <mergeCell ref="E630:E631"/>
    <mergeCell ref="D630:D631"/>
    <mergeCell ref="D624:D625"/>
    <mergeCell ref="E624:E625"/>
    <mergeCell ref="F624:F625"/>
    <mergeCell ref="G624:G625"/>
    <mergeCell ref="G626:G627"/>
    <mergeCell ref="F626:F627"/>
    <mergeCell ref="E626:E627"/>
    <mergeCell ref="D626:D627"/>
    <mergeCell ref="D620:D621"/>
    <mergeCell ref="E620:E621"/>
    <mergeCell ref="F620:F621"/>
    <mergeCell ref="G620:G621"/>
    <mergeCell ref="G622:G623"/>
    <mergeCell ref="F622:F623"/>
    <mergeCell ref="E622:E623"/>
    <mergeCell ref="D622:D623"/>
    <mergeCell ref="D616:D617"/>
    <mergeCell ref="E616:E617"/>
    <mergeCell ref="F616:F617"/>
    <mergeCell ref="G616:G617"/>
    <mergeCell ref="G618:G619"/>
    <mergeCell ref="F618:F619"/>
    <mergeCell ref="E618:E619"/>
    <mergeCell ref="D618:D619"/>
    <mergeCell ref="D612:D613"/>
    <mergeCell ref="E612:E613"/>
    <mergeCell ref="F612:F613"/>
    <mergeCell ref="G612:G613"/>
    <mergeCell ref="G614:G615"/>
    <mergeCell ref="F614:F615"/>
    <mergeCell ref="E614:E615"/>
    <mergeCell ref="D614:D615"/>
    <mergeCell ref="D608:D609"/>
    <mergeCell ref="E608:E609"/>
    <mergeCell ref="F608:F609"/>
    <mergeCell ref="G608:G609"/>
    <mergeCell ref="G610:G611"/>
    <mergeCell ref="F610:F611"/>
    <mergeCell ref="E610:E611"/>
    <mergeCell ref="D610:D611"/>
    <mergeCell ref="D604:D605"/>
    <mergeCell ref="E604:E605"/>
    <mergeCell ref="F604:F605"/>
    <mergeCell ref="G604:G605"/>
    <mergeCell ref="G606:G607"/>
    <mergeCell ref="F606:F607"/>
    <mergeCell ref="E606:E607"/>
    <mergeCell ref="D606:D607"/>
    <mergeCell ref="D600:D601"/>
    <mergeCell ref="E600:E601"/>
    <mergeCell ref="F600:F601"/>
    <mergeCell ref="G600:G601"/>
    <mergeCell ref="G602:G603"/>
    <mergeCell ref="F602:F603"/>
    <mergeCell ref="E602:E603"/>
    <mergeCell ref="D602:D603"/>
    <mergeCell ref="D596:D597"/>
    <mergeCell ref="E596:E597"/>
    <mergeCell ref="F596:F597"/>
    <mergeCell ref="G596:G597"/>
    <mergeCell ref="G598:G599"/>
    <mergeCell ref="F598:F599"/>
    <mergeCell ref="D598:D599"/>
    <mergeCell ref="E598:E599"/>
    <mergeCell ref="D592:D593"/>
    <mergeCell ref="E592:E593"/>
    <mergeCell ref="F592:F593"/>
    <mergeCell ref="G592:G593"/>
    <mergeCell ref="D594:D595"/>
    <mergeCell ref="E594:E595"/>
    <mergeCell ref="F594:F595"/>
    <mergeCell ref="G594:G595"/>
    <mergeCell ref="D588:D589"/>
    <mergeCell ref="E588:E589"/>
    <mergeCell ref="F588:F589"/>
    <mergeCell ref="G588:G589"/>
    <mergeCell ref="G590:G591"/>
    <mergeCell ref="F590:F591"/>
    <mergeCell ref="E590:E591"/>
    <mergeCell ref="D590:D591"/>
    <mergeCell ref="D584:D585"/>
    <mergeCell ref="E584:E585"/>
    <mergeCell ref="F584:F585"/>
    <mergeCell ref="G584:G585"/>
    <mergeCell ref="G586:G587"/>
    <mergeCell ref="F586:F587"/>
    <mergeCell ref="E586:E587"/>
    <mergeCell ref="D586:D587"/>
    <mergeCell ref="D580:D581"/>
    <mergeCell ref="E580:E581"/>
    <mergeCell ref="F580:F581"/>
    <mergeCell ref="G580:G581"/>
    <mergeCell ref="G582:G583"/>
    <mergeCell ref="F582:F583"/>
    <mergeCell ref="E582:E583"/>
    <mergeCell ref="D582:D583"/>
    <mergeCell ref="D576:D577"/>
    <mergeCell ref="E576:E577"/>
    <mergeCell ref="F576:F577"/>
    <mergeCell ref="G576:G577"/>
    <mergeCell ref="G578:G579"/>
    <mergeCell ref="F578:F579"/>
    <mergeCell ref="E578:E579"/>
    <mergeCell ref="D578:D579"/>
    <mergeCell ref="D572:D573"/>
    <mergeCell ref="E572:E573"/>
    <mergeCell ref="F572:F573"/>
    <mergeCell ref="G572:G573"/>
    <mergeCell ref="G574:G575"/>
    <mergeCell ref="F574:F575"/>
    <mergeCell ref="E574:E575"/>
    <mergeCell ref="D574:D575"/>
    <mergeCell ref="G568:G569"/>
    <mergeCell ref="F568:F569"/>
    <mergeCell ref="E568:E569"/>
    <mergeCell ref="D568:D569"/>
    <mergeCell ref="D570:D571"/>
    <mergeCell ref="E570:E571"/>
    <mergeCell ref="F570:F571"/>
    <mergeCell ref="G570:G571"/>
    <mergeCell ref="G564:G565"/>
    <mergeCell ref="F564:F565"/>
    <mergeCell ref="E564:E565"/>
    <mergeCell ref="D564:D565"/>
    <mergeCell ref="D566:D567"/>
    <mergeCell ref="E566:E567"/>
    <mergeCell ref="F566:F567"/>
    <mergeCell ref="G566:G567"/>
    <mergeCell ref="G560:G561"/>
    <mergeCell ref="F560:F561"/>
    <mergeCell ref="E560:E561"/>
    <mergeCell ref="D560:D561"/>
    <mergeCell ref="D562:D563"/>
    <mergeCell ref="E562:E563"/>
    <mergeCell ref="F562:F563"/>
    <mergeCell ref="G562:G563"/>
    <mergeCell ref="G556:G557"/>
    <mergeCell ref="F556:F557"/>
    <mergeCell ref="E556:E557"/>
    <mergeCell ref="D556:D557"/>
    <mergeCell ref="D558:D559"/>
    <mergeCell ref="E558:E559"/>
    <mergeCell ref="F558:F559"/>
    <mergeCell ref="G558:G559"/>
    <mergeCell ref="G552:G553"/>
    <mergeCell ref="F552:F553"/>
    <mergeCell ref="E552:E553"/>
    <mergeCell ref="D552:D553"/>
    <mergeCell ref="D554:D555"/>
    <mergeCell ref="E554:E555"/>
    <mergeCell ref="F554:F555"/>
    <mergeCell ref="G554:G555"/>
    <mergeCell ref="G548:G549"/>
    <mergeCell ref="F548:F549"/>
    <mergeCell ref="E548:E549"/>
    <mergeCell ref="D548:D549"/>
    <mergeCell ref="D550:D551"/>
    <mergeCell ref="E550:E551"/>
    <mergeCell ref="F550:F551"/>
    <mergeCell ref="G550:G551"/>
    <mergeCell ref="G544:G545"/>
    <mergeCell ref="F544:F545"/>
    <mergeCell ref="E544:E545"/>
    <mergeCell ref="D544:D545"/>
    <mergeCell ref="D546:D547"/>
    <mergeCell ref="E546:E547"/>
    <mergeCell ref="F546:F547"/>
    <mergeCell ref="G546:G547"/>
    <mergeCell ref="G540:G541"/>
    <mergeCell ref="D542:D543"/>
    <mergeCell ref="E542:E543"/>
    <mergeCell ref="F542:F543"/>
    <mergeCell ref="G542:G543"/>
    <mergeCell ref="E526:E527"/>
    <mergeCell ref="D526:D527"/>
    <mergeCell ref="D540:D541"/>
    <mergeCell ref="E540:E541"/>
    <mergeCell ref="F540:F541"/>
    <mergeCell ref="E532:E533"/>
    <mergeCell ref="D532:D533"/>
    <mergeCell ref="D530:D531"/>
    <mergeCell ref="E530:E531"/>
    <mergeCell ref="D528:D529"/>
    <mergeCell ref="E528:E529"/>
    <mergeCell ref="G532:G533"/>
    <mergeCell ref="G530:G531"/>
    <mergeCell ref="G528:G529"/>
    <mergeCell ref="G526:G527"/>
    <mergeCell ref="F526:F527"/>
    <mergeCell ref="F528:F529"/>
    <mergeCell ref="F530:F531"/>
    <mergeCell ref="F532:F533"/>
    <mergeCell ref="D536:D537"/>
    <mergeCell ref="D534:D535"/>
    <mergeCell ref="E534:E535"/>
    <mergeCell ref="F534:F535"/>
    <mergeCell ref="G534:G535"/>
    <mergeCell ref="F538:F539"/>
    <mergeCell ref="G538:G539"/>
    <mergeCell ref="G536:G537"/>
    <mergeCell ref="F536:F537"/>
    <mergeCell ref="E536:E537"/>
    <mergeCell ref="G524:G525"/>
    <mergeCell ref="F524:F525"/>
    <mergeCell ref="E524:E525"/>
    <mergeCell ref="D524:D525"/>
    <mergeCell ref="F520:F521"/>
    <mergeCell ref="G518:G519"/>
    <mergeCell ref="G520:G521"/>
    <mergeCell ref="E520:E521"/>
    <mergeCell ref="D520:D521"/>
    <mergeCell ref="D522:D523"/>
    <mergeCell ref="E522:E523"/>
    <mergeCell ref="F522:F523"/>
    <mergeCell ref="G522:G523"/>
    <mergeCell ref="G514:G515"/>
    <mergeCell ref="G516:G517"/>
    <mergeCell ref="F516:F517"/>
    <mergeCell ref="E516:E517"/>
    <mergeCell ref="D516:D517"/>
    <mergeCell ref="G510:G511"/>
    <mergeCell ref="G512:G513"/>
    <mergeCell ref="F512:F513"/>
    <mergeCell ref="E512:E513"/>
    <mergeCell ref="D512:D513"/>
    <mergeCell ref="G506:G507"/>
    <mergeCell ref="F506:F507"/>
    <mergeCell ref="E506:E507"/>
    <mergeCell ref="D506:D507"/>
    <mergeCell ref="D508:D509"/>
    <mergeCell ref="E508:E509"/>
    <mergeCell ref="F508:F509"/>
    <mergeCell ref="G508:G509"/>
    <mergeCell ref="G502:G503"/>
    <mergeCell ref="F502:F503"/>
    <mergeCell ref="E502:E503"/>
    <mergeCell ref="D502:D503"/>
    <mergeCell ref="D504:D505"/>
    <mergeCell ref="E504:E505"/>
    <mergeCell ref="F504:F505"/>
    <mergeCell ref="G504:G505"/>
    <mergeCell ref="G500:G501"/>
    <mergeCell ref="G494:G495"/>
    <mergeCell ref="F494:F495"/>
    <mergeCell ref="E494:E495"/>
    <mergeCell ref="D494:D495"/>
    <mergeCell ref="D496:D497"/>
    <mergeCell ref="E496:E497"/>
    <mergeCell ref="F496:F497"/>
    <mergeCell ref="G496:G497"/>
    <mergeCell ref="G490:G491"/>
    <mergeCell ref="F490:F491"/>
    <mergeCell ref="E490:E491"/>
    <mergeCell ref="D490:D491"/>
    <mergeCell ref="D492:D493"/>
    <mergeCell ref="E492:E493"/>
    <mergeCell ref="F492:F493"/>
    <mergeCell ref="G492:G493"/>
    <mergeCell ref="E421:E422"/>
    <mergeCell ref="F421:F422"/>
    <mergeCell ref="G421:G422"/>
    <mergeCell ref="D423:D424"/>
    <mergeCell ref="G486:G487"/>
    <mergeCell ref="D488:D489"/>
    <mergeCell ref="E488:E489"/>
    <mergeCell ref="F488:F489"/>
    <mergeCell ref="G488:G489"/>
    <mergeCell ref="B486:B798"/>
    <mergeCell ref="A486:A798"/>
    <mergeCell ref="D486:D487"/>
    <mergeCell ref="E486:E487"/>
    <mergeCell ref="F486:F487"/>
    <mergeCell ref="D510:D511"/>
    <mergeCell ref="E510:E511"/>
    <mergeCell ref="F510:F511"/>
    <mergeCell ref="D514:D515"/>
    <mergeCell ref="E514:E515"/>
    <mergeCell ref="F514:F515"/>
    <mergeCell ref="D518:D519"/>
    <mergeCell ref="E518:E519"/>
    <mergeCell ref="F518:F519"/>
    <mergeCell ref="D538:D539"/>
    <mergeCell ref="E538:E539"/>
    <mergeCell ref="G498:G499"/>
    <mergeCell ref="F498:F499"/>
    <mergeCell ref="E498:E499"/>
    <mergeCell ref="D498:D499"/>
    <mergeCell ref="D500:D501"/>
    <mergeCell ref="E500:E501"/>
    <mergeCell ref="F500:F501"/>
    <mergeCell ref="D455:D456"/>
    <mergeCell ref="E455:E456"/>
    <mergeCell ref="F455:F456"/>
    <mergeCell ref="G455:G456"/>
    <mergeCell ref="D437:D438"/>
    <mergeCell ref="E437:E438"/>
    <mergeCell ref="F437:F438"/>
    <mergeCell ref="G437:G438"/>
    <mergeCell ref="D381:D382"/>
    <mergeCell ref="E381:E382"/>
    <mergeCell ref="F381:F382"/>
    <mergeCell ref="G381:G382"/>
    <mergeCell ref="D441:D442"/>
    <mergeCell ref="E441:E442"/>
    <mergeCell ref="F441:F442"/>
    <mergeCell ref="G441:G442"/>
    <mergeCell ref="G439:G440"/>
    <mergeCell ref="F439:F440"/>
    <mergeCell ref="E439:E440"/>
    <mergeCell ref="D439:D440"/>
    <mergeCell ref="G445:G446"/>
    <mergeCell ref="F445:F446"/>
    <mergeCell ref="E445:E446"/>
    <mergeCell ref="D445:D446"/>
    <mergeCell ref="D443:D444"/>
    <mergeCell ref="E443:E444"/>
    <mergeCell ref="F443:F444"/>
    <mergeCell ref="G443:G444"/>
    <mergeCell ref="D429:D430"/>
    <mergeCell ref="D431:D432"/>
    <mergeCell ref="D433:D434"/>
    <mergeCell ref="D421:D422"/>
    <mergeCell ref="G463:G464"/>
    <mergeCell ref="F463:F464"/>
    <mergeCell ref="E463:E464"/>
    <mergeCell ref="D463:D464"/>
    <mergeCell ref="D469:D470"/>
    <mergeCell ref="E469:E470"/>
    <mergeCell ref="F469:F470"/>
    <mergeCell ref="G469:G470"/>
    <mergeCell ref="G467:G468"/>
    <mergeCell ref="F467:F468"/>
    <mergeCell ref="E467:E468"/>
    <mergeCell ref="D467:D468"/>
    <mergeCell ref="G449:G450"/>
    <mergeCell ref="F449:F450"/>
    <mergeCell ref="E449:E450"/>
    <mergeCell ref="D449:D450"/>
    <mergeCell ref="D447:D448"/>
    <mergeCell ref="E447:E448"/>
    <mergeCell ref="F447:F448"/>
    <mergeCell ref="G447:G448"/>
    <mergeCell ref="G453:G454"/>
    <mergeCell ref="F453:F454"/>
    <mergeCell ref="E453:E454"/>
    <mergeCell ref="D453:D454"/>
    <mergeCell ref="D451:D452"/>
    <mergeCell ref="E451:E452"/>
    <mergeCell ref="F451:F452"/>
    <mergeCell ref="G451:G452"/>
    <mergeCell ref="G457:G458"/>
    <mergeCell ref="F457:F458"/>
    <mergeCell ref="E457:E458"/>
    <mergeCell ref="D457:D458"/>
    <mergeCell ref="D473:D474"/>
    <mergeCell ref="E473:E474"/>
    <mergeCell ref="F473:F474"/>
    <mergeCell ref="G473:G474"/>
    <mergeCell ref="G471:G472"/>
    <mergeCell ref="F471:F472"/>
    <mergeCell ref="E471:E472"/>
    <mergeCell ref="D471:D472"/>
    <mergeCell ref="D477:D478"/>
    <mergeCell ref="E477:E478"/>
    <mergeCell ref="F477:F478"/>
    <mergeCell ref="G477:G478"/>
    <mergeCell ref="G475:G476"/>
    <mergeCell ref="F475:F476"/>
    <mergeCell ref="E475:E476"/>
    <mergeCell ref="D475:D476"/>
    <mergeCell ref="D435:D436"/>
    <mergeCell ref="E435:E436"/>
    <mergeCell ref="F435:F436"/>
    <mergeCell ref="G435:G436"/>
    <mergeCell ref="D461:D462"/>
    <mergeCell ref="E461:E462"/>
    <mergeCell ref="F461:F462"/>
    <mergeCell ref="G461:G462"/>
    <mergeCell ref="D459:D460"/>
    <mergeCell ref="E459:E460"/>
    <mergeCell ref="F459:F460"/>
    <mergeCell ref="G459:G460"/>
    <mergeCell ref="D465:D466"/>
    <mergeCell ref="E465:E466"/>
    <mergeCell ref="F465:F466"/>
    <mergeCell ref="G465:G466"/>
    <mergeCell ref="D483:D484"/>
    <mergeCell ref="E483:E484"/>
    <mergeCell ref="F483:F484"/>
    <mergeCell ref="G483:G484"/>
    <mergeCell ref="D481:D482"/>
    <mergeCell ref="E481:E482"/>
    <mergeCell ref="F481:F482"/>
    <mergeCell ref="G481:G482"/>
    <mergeCell ref="D479:D480"/>
    <mergeCell ref="E479:E480"/>
    <mergeCell ref="F479:F480"/>
    <mergeCell ref="G479:G480"/>
    <mergeCell ref="E425:E426"/>
    <mergeCell ref="F425:F426"/>
    <mergeCell ref="G425:G426"/>
    <mergeCell ref="G423:G424"/>
    <mergeCell ref="E423:E424"/>
    <mergeCell ref="F423:F424"/>
    <mergeCell ref="F429:F430"/>
    <mergeCell ref="E429:E430"/>
    <mergeCell ref="G429:G430"/>
    <mergeCell ref="G427:G428"/>
    <mergeCell ref="F427:F428"/>
    <mergeCell ref="E427:E428"/>
    <mergeCell ref="E431:E432"/>
    <mergeCell ref="E433:E434"/>
    <mergeCell ref="F433:F434"/>
    <mergeCell ref="G433:G434"/>
    <mergeCell ref="G431:G432"/>
    <mergeCell ref="F431:F432"/>
    <mergeCell ref="D425:D426"/>
    <mergeCell ref="D427:D428"/>
    <mergeCell ref="D417:D418"/>
    <mergeCell ref="E417:E418"/>
    <mergeCell ref="F417:F418"/>
    <mergeCell ref="G417:G418"/>
    <mergeCell ref="D419:D420"/>
    <mergeCell ref="E419:E420"/>
    <mergeCell ref="F419:F420"/>
    <mergeCell ref="G419:G420"/>
    <mergeCell ref="D413:D414"/>
    <mergeCell ref="E413:E414"/>
    <mergeCell ref="F413:F414"/>
    <mergeCell ref="G413:G414"/>
    <mergeCell ref="D415:D416"/>
    <mergeCell ref="E415:E416"/>
    <mergeCell ref="F415:F416"/>
    <mergeCell ref="G415:G416"/>
    <mergeCell ref="D409:D410"/>
    <mergeCell ref="E409:E410"/>
    <mergeCell ref="F409:F410"/>
    <mergeCell ref="G409:G410"/>
    <mergeCell ref="D411:D412"/>
    <mergeCell ref="E411:E412"/>
    <mergeCell ref="F411:F412"/>
    <mergeCell ref="G411:G412"/>
    <mergeCell ref="D405:D406"/>
    <mergeCell ref="E405:E406"/>
    <mergeCell ref="F405:F406"/>
    <mergeCell ref="G405:G406"/>
    <mergeCell ref="D407:D408"/>
    <mergeCell ref="E407:E408"/>
    <mergeCell ref="F407:F408"/>
    <mergeCell ref="G407:G408"/>
    <mergeCell ref="D401:D402"/>
    <mergeCell ref="E401:E402"/>
    <mergeCell ref="F401:F402"/>
    <mergeCell ref="G401:G402"/>
    <mergeCell ref="D403:D404"/>
    <mergeCell ref="E403:E404"/>
    <mergeCell ref="F403:F404"/>
    <mergeCell ref="G403:G404"/>
    <mergeCell ref="D397:D398"/>
    <mergeCell ref="E397:E398"/>
    <mergeCell ref="F397:F398"/>
    <mergeCell ref="G397:G398"/>
    <mergeCell ref="D399:D400"/>
    <mergeCell ref="E399:E400"/>
    <mergeCell ref="F399:F400"/>
    <mergeCell ref="G399:G400"/>
    <mergeCell ref="D393:D394"/>
    <mergeCell ref="E393:E394"/>
    <mergeCell ref="F393:F394"/>
    <mergeCell ref="G393:G394"/>
    <mergeCell ref="D395:D396"/>
    <mergeCell ref="E395:E396"/>
    <mergeCell ref="F395:F396"/>
    <mergeCell ref="G395:G396"/>
    <mergeCell ref="D389:D390"/>
    <mergeCell ref="E389:E390"/>
    <mergeCell ref="F389:F390"/>
    <mergeCell ref="G389:G390"/>
    <mergeCell ref="D391:D392"/>
    <mergeCell ref="E391:E392"/>
    <mergeCell ref="F391:F392"/>
    <mergeCell ref="G391:G392"/>
    <mergeCell ref="D385:D386"/>
    <mergeCell ref="E385:E386"/>
    <mergeCell ref="F385:F386"/>
    <mergeCell ref="G385:G386"/>
    <mergeCell ref="D387:D388"/>
    <mergeCell ref="E387:E388"/>
    <mergeCell ref="F387:F388"/>
    <mergeCell ref="G387:G388"/>
    <mergeCell ref="D379:D380"/>
    <mergeCell ref="E379:E380"/>
    <mergeCell ref="F379:F380"/>
    <mergeCell ref="G379:G380"/>
    <mergeCell ref="D383:D384"/>
    <mergeCell ref="E383:E384"/>
    <mergeCell ref="F383:F384"/>
    <mergeCell ref="G383:G384"/>
    <mergeCell ref="D375:D376"/>
    <mergeCell ref="E375:E376"/>
    <mergeCell ref="F375:F376"/>
    <mergeCell ref="G375:G376"/>
    <mergeCell ref="D377:D378"/>
    <mergeCell ref="E377:E378"/>
    <mergeCell ref="F377:F378"/>
    <mergeCell ref="G377:G378"/>
    <mergeCell ref="D371:D372"/>
    <mergeCell ref="E371:E372"/>
    <mergeCell ref="F371:F372"/>
    <mergeCell ref="G371:G372"/>
    <mergeCell ref="D373:D374"/>
    <mergeCell ref="E373:E374"/>
    <mergeCell ref="F373:F374"/>
    <mergeCell ref="G373:G374"/>
    <mergeCell ref="D367:D368"/>
    <mergeCell ref="E367:E368"/>
    <mergeCell ref="F367:F368"/>
    <mergeCell ref="G367:G368"/>
    <mergeCell ref="D369:D370"/>
    <mergeCell ref="E369:E370"/>
    <mergeCell ref="F369:F370"/>
    <mergeCell ref="G369:G370"/>
    <mergeCell ref="D363:D364"/>
    <mergeCell ref="E363:E364"/>
    <mergeCell ref="F363:F364"/>
    <mergeCell ref="G363:G364"/>
    <mergeCell ref="D365:D366"/>
    <mergeCell ref="E365:E366"/>
    <mergeCell ref="F365:F366"/>
    <mergeCell ref="G365:G366"/>
    <mergeCell ref="D359:D360"/>
    <mergeCell ref="E359:E360"/>
    <mergeCell ref="F359:F360"/>
    <mergeCell ref="G359:G360"/>
    <mergeCell ref="D361:D362"/>
    <mergeCell ref="E361:E362"/>
    <mergeCell ref="F361:F362"/>
    <mergeCell ref="G361:G362"/>
    <mergeCell ref="D355:D356"/>
    <mergeCell ref="E355:E356"/>
    <mergeCell ref="F355:F356"/>
    <mergeCell ref="G355:G356"/>
    <mergeCell ref="D357:D358"/>
    <mergeCell ref="E357:E358"/>
    <mergeCell ref="F357:F358"/>
    <mergeCell ref="G357:G358"/>
    <mergeCell ref="D351:D352"/>
    <mergeCell ref="E351:E352"/>
    <mergeCell ref="F351:F352"/>
    <mergeCell ref="G351:G352"/>
    <mergeCell ref="D353:D354"/>
    <mergeCell ref="E353:E354"/>
    <mergeCell ref="F353:F354"/>
    <mergeCell ref="G353:G354"/>
    <mergeCell ref="D347:D348"/>
    <mergeCell ref="E347:E348"/>
    <mergeCell ref="F347:F348"/>
    <mergeCell ref="G347:G348"/>
    <mergeCell ref="D349:D350"/>
    <mergeCell ref="E349:E350"/>
    <mergeCell ref="F349:F350"/>
    <mergeCell ref="G349:G350"/>
    <mergeCell ref="D343:D344"/>
    <mergeCell ref="E343:E344"/>
    <mergeCell ref="F343:F344"/>
    <mergeCell ref="G343:G344"/>
    <mergeCell ref="D345:D346"/>
    <mergeCell ref="E345:E346"/>
    <mergeCell ref="F345:F346"/>
    <mergeCell ref="G345:G346"/>
    <mergeCell ref="D339:D340"/>
    <mergeCell ref="E339:E340"/>
    <mergeCell ref="F339:F340"/>
    <mergeCell ref="G339:G340"/>
    <mergeCell ref="D341:D342"/>
    <mergeCell ref="E341:E342"/>
    <mergeCell ref="F341:F342"/>
    <mergeCell ref="G341:G342"/>
    <mergeCell ref="D335:D336"/>
    <mergeCell ref="E335:E336"/>
    <mergeCell ref="F335:F336"/>
    <mergeCell ref="G335:G336"/>
    <mergeCell ref="D337:D338"/>
    <mergeCell ref="E337:E338"/>
    <mergeCell ref="F337:F338"/>
    <mergeCell ref="G337:G338"/>
    <mergeCell ref="F327:F328"/>
    <mergeCell ref="G327:G328"/>
    <mergeCell ref="D329:D330"/>
    <mergeCell ref="E329:E330"/>
    <mergeCell ref="F329:F330"/>
    <mergeCell ref="G329:G330"/>
    <mergeCell ref="D331:D332"/>
    <mergeCell ref="E331:E332"/>
    <mergeCell ref="F331:F332"/>
    <mergeCell ref="D321:D322"/>
    <mergeCell ref="E321:E322"/>
    <mergeCell ref="F321:F322"/>
    <mergeCell ref="G321:G322"/>
    <mergeCell ref="D323:D324"/>
    <mergeCell ref="E323:E324"/>
    <mergeCell ref="F323:F324"/>
    <mergeCell ref="G323:G324"/>
    <mergeCell ref="D319:D320"/>
    <mergeCell ref="E319:E320"/>
    <mergeCell ref="F319:F320"/>
    <mergeCell ref="G319:G320"/>
    <mergeCell ref="A305:A485"/>
    <mergeCell ref="D305:D306"/>
    <mergeCell ref="E305:E306"/>
    <mergeCell ref="F305:F306"/>
    <mergeCell ref="G305:G306"/>
    <mergeCell ref="D307:D308"/>
    <mergeCell ref="E307:E308"/>
    <mergeCell ref="F307:F308"/>
    <mergeCell ref="G307:G308"/>
    <mergeCell ref="D309:D310"/>
    <mergeCell ref="E309:E310"/>
    <mergeCell ref="F309:F310"/>
    <mergeCell ref="G309:G310"/>
    <mergeCell ref="D311:D312"/>
    <mergeCell ref="E311:E312"/>
    <mergeCell ref="F311:F312"/>
    <mergeCell ref="G331:G332"/>
    <mergeCell ref="D333:D334"/>
    <mergeCell ref="E333:E334"/>
    <mergeCell ref="F333:F334"/>
    <mergeCell ref="G333:G334"/>
    <mergeCell ref="B305:B485"/>
    <mergeCell ref="D325:D326"/>
    <mergeCell ref="E325:E326"/>
    <mergeCell ref="F325:F326"/>
    <mergeCell ref="G325:G326"/>
    <mergeCell ref="D327:D328"/>
    <mergeCell ref="E327:E328"/>
    <mergeCell ref="D302:D303"/>
    <mergeCell ref="E302:E303"/>
    <mergeCell ref="F302:F303"/>
    <mergeCell ref="G302:G303"/>
    <mergeCell ref="G311:G312"/>
    <mergeCell ref="D313:D314"/>
    <mergeCell ref="E313:E314"/>
    <mergeCell ref="F313:F314"/>
    <mergeCell ref="G313:G314"/>
    <mergeCell ref="D315:D316"/>
    <mergeCell ref="E315:E316"/>
    <mergeCell ref="F315:F316"/>
    <mergeCell ref="G315:G316"/>
    <mergeCell ref="D317:D318"/>
    <mergeCell ref="D298:D299"/>
    <mergeCell ref="E298:E299"/>
    <mergeCell ref="F298:F299"/>
    <mergeCell ref="G298:G299"/>
    <mergeCell ref="D300:D301"/>
    <mergeCell ref="E300:E301"/>
    <mergeCell ref="F300:F301"/>
    <mergeCell ref="G300:G301"/>
    <mergeCell ref="E317:E318"/>
    <mergeCell ref="F317:F318"/>
    <mergeCell ref="G317:G318"/>
    <mergeCell ref="D294:D295"/>
    <mergeCell ref="E294:E295"/>
    <mergeCell ref="F294:F295"/>
    <mergeCell ref="G294:G295"/>
    <mergeCell ref="D296:D297"/>
    <mergeCell ref="E296:E297"/>
    <mergeCell ref="F296:F297"/>
    <mergeCell ref="G296:G297"/>
    <mergeCell ref="D290:D291"/>
    <mergeCell ref="E290:E291"/>
    <mergeCell ref="F290:F291"/>
    <mergeCell ref="G290:G291"/>
    <mergeCell ref="D292:D293"/>
    <mergeCell ref="E292:E293"/>
    <mergeCell ref="F292:F293"/>
    <mergeCell ref="G292:G293"/>
    <mergeCell ref="D286:D287"/>
    <mergeCell ref="E286:E287"/>
    <mergeCell ref="F286:F287"/>
    <mergeCell ref="G286:G287"/>
    <mergeCell ref="D288:D289"/>
    <mergeCell ref="E288:E289"/>
    <mergeCell ref="F288:F289"/>
    <mergeCell ref="G288:G289"/>
    <mergeCell ref="D282:D283"/>
    <mergeCell ref="E282:E283"/>
    <mergeCell ref="F282:F283"/>
    <mergeCell ref="G282:G283"/>
    <mergeCell ref="D284:D285"/>
    <mergeCell ref="E284:E285"/>
    <mergeCell ref="F284:F285"/>
    <mergeCell ref="G284:G285"/>
    <mergeCell ref="D278:D279"/>
    <mergeCell ref="E278:E279"/>
    <mergeCell ref="F278:F279"/>
    <mergeCell ref="G278:G279"/>
    <mergeCell ref="D280:D281"/>
    <mergeCell ref="E280:E281"/>
    <mergeCell ref="F280:F281"/>
    <mergeCell ref="G280:G281"/>
    <mergeCell ref="D274:D275"/>
    <mergeCell ref="E274:E275"/>
    <mergeCell ref="F274:F275"/>
    <mergeCell ref="G274:G275"/>
    <mergeCell ref="D276:D277"/>
    <mergeCell ref="E276:E277"/>
    <mergeCell ref="F276:F277"/>
    <mergeCell ref="G276:G277"/>
    <mergeCell ref="D270:D271"/>
    <mergeCell ref="E270:E271"/>
    <mergeCell ref="F270:F271"/>
    <mergeCell ref="G270:G271"/>
    <mergeCell ref="D272:D273"/>
    <mergeCell ref="E272:E273"/>
    <mergeCell ref="F272:F273"/>
    <mergeCell ref="G272:G273"/>
    <mergeCell ref="D266:D267"/>
    <mergeCell ref="E266:E267"/>
    <mergeCell ref="F266:F267"/>
    <mergeCell ref="G266:G267"/>
    <mergeCell ref="D268:D269"/>
    <mergeCell ref="E268:E269"/>
    <mergeCell ref="F268:F269"/>
    <mergeCell ref="G268:G269"/>
    <mergeCell ref="D262:D263"/>
    <mergeCell ref="E262:E263"/>
    <mergeCell ref="F262:F263"/>
    <mergeCell ref="G262:G263"/>
    <mergeCell ref="D264:D265"/>
    <mergeCell ref="E264:E265"/>
    <mergeCell ref="F264:F265"/>
    <mergeCell ref="G264:G265"/>
    <mergeCell ref="D258:D259"/>
    <mergeCell ref="E258:E259"/>
    <mergeCell ref="F258:F259"/>
    <mergeCell ref="G258:G259"/>
    <mergeCell ref="D260:D261"/>
    <mergeCell ref="E260:E261"/>
    <mergeCell ref="F260:F261"/>
    <mergeCell ref="G260:G261"/>
    <mergeCell ref="D254:D255"/>
    <mergeCell ref="E254:E255"/>
    <mergeCell ref="F254:F255"/>
    <mergeCell ref="G254:G255"/>
    <mergeCell ref="D256:D257"/>
    <mergeCell ref="E256:E257"/>
    <mergeCell ref="F256:F257"/>
    <mergeCell ref="G256:G257"/>
    <mergeCell ref="D250:D251"/>
    <mergeCell ref="E250:E251"/>
    <mergeCell ref="F250:F251"/>
    <mergeCell ref="G250:G251"/>
    <mergeCell ref="D252:D253"/>
    <mergeCell ref="E252:E253"/>
    <mergeCell ref="F252:F253"/>
    <mergeCell ref="G252:G253"/>
    <mergeCell ref="D246:D247"/>
    <mergeCell ref="E246:E247"/>
    <mergeCell ref="F246:F247"/>
    <mergeCell ref="G246:G247"/>
    <mergeCell ref="D248:D249"/>
    <mergeCell ref="E248:E249"/>
    <mergeCell ref="F248:F249"/>
    <mergeCell ref="G248:G249"/>
    <mergeCell ref="D242:D243"/>
    <mergeCell ref="E242:E243"/>
    <mergeCell ref="F242:F243"/>
    <mergeCell ref="G242:G243"/>
    <mergeCell ref="D244:D245"/>
    <mergeCell ref="E244:E245"/>
    <mergeCell ref="F244:F245"/>
    <mergeCell ref="G244:G245"/>
    <mergeCell ref="D238:D239"/>
    <mergeCell ref="E238:E239"/>
    <mergeCell ref="F238:F239"/>
    <mergeCell ref="G238:G239"/>
    <mergeCell ref="D240:D241"/>
    <mergeCell ref="E240:E241"/>
    <mergeCell ref="F240:F241"/>
    <mergeCell ref="G240:G241"/>
    <mergeCell ref="D234:D235"/>
    <mergeCell ref="E234:E235"/>
    <mergeCell ref="F234:F235"/>
    <mergeCell ref="G234:G235"/>
    <mergeCell ref="D236:D237"/>
    <mergeCell ref="E236:E237"/>
    <mergeCell ref="F236:F237"/>
    <mergeCell ref="G236:G237"/>
    <mergeCell ref="D230:D231"/>
    <mergeCell ref="E230:E231"/>
    <mergeCell ref="F230:F231"/>
    <mergeCell ref="G230:G231"/>
    <mergeCell ref="D232:D233"/>
    <mergeCell ref="E232:E233"/>
    <mergeCell ref="F232:F233"/>
    <mergeCell ref="G232:G233"/>
    <mergeCell ref="D226:D227"/>
    <mergeCell ref="E226:E227"/>
    <mergeCell ref="F226:F227"/>
    <mergeCell ref="G226:G227"/>
    <mergeCell ref="D228:D229"/>
    <mergeCell ref="E228:E229"/>
    <mergeCell ref="F228:F229"/>
    <mergeCell ref="G228:G229"/>
    <mergeCell ref="D222:D223"/>
    <mergeCell ref="E222:E223"/>
    <mergeCell ref="F222:F223"/>
    <mergeCell ref="G222:G223"/>
    <mergeCell ref="D224:D225"/>
    <mergeCell ref="E224:E225"/>
    <mergeCell ref="F224:F225"/>
    <mergeCell ref="G224:G225"/>
    <mergeCell ref="D218:D219"/>
    <mergeCell ref="E218:E219"/>
    <mergeCell ref="F218:F219"/>
    <mergeCell ref="G218:G219"/>
    <mergeCell ref="D220:D221"/>
    <mergeCell ref="E220:E221"/>
    <mergeCell ref="F220:F221"/>
    <mergeCell ref="G220:G221"/>
    <mergeCell ref="D214:D215"/>
    <mergeCell ref="E214:E215"/>
    <mergeCell ref="F214:F215"/>
    <mergeCell ref="G214:G215"/>
    <mergeCell ref="D216:D217"/>
    <mergeCell ref="E216:E217"/>
    <mergeCell ref="F216:F217"/>
    <mergeCell ref="G216:G217"/>
    <mergeCell ref="D210:D211"/>
    <mergeCell ref="E210:E211"/>
    <mergeCell ref="F210:F211"/>
    <mergeCell ref="G210:G211"/>
    <mergeCell ref="D212:D213"/>
    <mergeCell ref="E212:E213"/>
    <mergeCell ref="F212:F213"/>
    <mergeCell ref="G212:G213"/>
    <mergeCell ref="D206:D207"/>
    <mergeCell ref="E206:E207"/>
    <mergeCell ref="F206:F207"/>
    <mergeCell ref="G206:G207"/>
    <mergeCell ref="D208:D209"/>
    <mergeCell ref="E208:E209"/>
    <mergeCell ref="F208:F209"/>
    <mergeCell ref="G208:G209"/>
    <mergeCell ref="D202:D203"/>
    <mergeCell ref="E202:E203"/>
    <mergeCell ref="F202:F203"/>
    <mergeCell ref="G202:G203"/>
    <mergeCell ref="D204:D205"/>
    <mergeCell ref="E204:E205"/>
    <mergeCell ref="F204:F205"/>
    <mergeCell ref="G204:G205"/>
    <mergeCell ref="D198:D199"/>
    <mergeCell ref="E198:E199"/>
    <mergeCell ref="F198:F199"/>
    <mergeCell ref="G198:G199"/>
    <mergeCell ref="D200:D201"/>
    <mergeCell ref="E200:E201"/>
    <mergeCell ref="F200:F201"/>
    <mergeCell ref="G200:G201"/>
    <mergeCell ref="D194:D195"/>
    <mergeCell ref="E194:E195"/>
    <mergeCell ref="F194:F195"/>
    <mergeCell ref="G194:G195"/>
    <mergeCell ref="D196:D197"/>
    <mergeCell ref="E196:E197"/>
    <mergeCell ref="F196:F197"/>
    <mergeCell ref="G196:G197"/>
    <mergeCell ref="D190:D191"/>
    <mergeCell ref="E190:E191"/>
    <mergeCell ref="F190:F191"/>
    <mergeCell ref="G190:G191"/>
    <mergeCell ref="D192:D193"/>
    <mergeCell ref="E192:E193"/>
    <mergeCell ref="F192:F193"/>
    <mergeCell ref="G192:G193"/>
    <mergeCell ref="F186:F187"/>
    <mergeCell ref="G186:G187"/>
    <mergeCell ref="D188:D189"/>
    <mergeCell ref="E188:E189"/>
    <mergeCell ref="F188:F189"/>
    <mergeCell ref="G188:G189"/>
    <mergeCell ref="D182:D183"/>
    <mergeCell ref="E182:E183"/>
    <mergeCell ref="F182:F183"/>
    <mergeCell ref="G182:G183"/>
    <mergeCell ref="D184:D185"/>
    <mergeCell ref="E184:E185"/>
    <mergeCell ref="F184:F185"/>
    <mergeCell ref="G184:G185"/>
    <mergeCell ref="D178:D179"/>
    <mergeCell ref="E178:E179"/>
    <mergeCell ref="F178:F179"/>
    <mergeCell ref="G178:G179"/>
    <mergeCell ref="D180:D181"/>
    <mergeCell ref="E180:E181"/>
    <mergeCell ref="F180:F181"/>
    <mergeCell ref="G180:G181"/>
    <mergeCell ref="D174:D175"/>
    <mergeCell ref="E174:E175"/>
    <mergeCell ref="F174:F175"/>
    <mergeCell ref="G174:G175"/>
    <mergeCell ref="D176:D177"/>
    <mergeCell ref="E176:E177"/>
    <mergeCell ref="F176:F177"/>
    <mergeCell ref="G176:G177"/>
    <mergeCell ref="F170:F171"/>
    <mergeCell ref="G170:G171"/>
    <mergeCell ref="D172:D173"/>
    <mergeCell ref="E172:E173"/>
    <mergeCell ref="F172:F173"/>
    <mergeCell ref="G172:G173"/>
    <mergeCell ref="A164:A304"/>
    <mergeCell ref="B164:B304"/>
    <mergeCell ref="D164:D165"/>
    <mergeCell ref="E164:E165"/>
    <mergeCell ref="G164:G165"/>
    <mergeCell ref="F164:F165"/>
    <mergeCell ref="D166:D167"/>
    <mergeCell ref="E166:E167"/>
    <mergeCell ref="F166:F167"/>
    <mergeCell ref="G166:G167"/>
    <mergeCell ref="D168:D169"/>
    <mergeCell ref="E168:E169"/>
    <mergeCell ref="F168:F169"/>
    <mergeCell ref="G168:G169"/>
    <mergeCell ref="D170:D171"/>
    <mergeCell ref="E170:E171"/>
    <mergeCell ref="D186:D187"/>
    <mergeCell ref="E186:E187"/>
    <mergeCell ref="D159:D160"/>
    <mergeCell ref="E159:E160"/>
    <mergeCell ref="F159:F160"/>
    <mergeCell ref="G159:G160"/>
    <mergeCell ref="D161:D162"/>
    <mergeCell ref="E161:E162"/>
    <mergeCell ref="F161:F162"/>
    <mergeCell ref="G161:G162"/>
    <mergeCell ref="D155:D156"/>
    <mergeCell ref="E155:E156"/>
    <mergeCell ref="F155:F156"/>
    <mergeCell ref="G155:G156"/>
    <mergeCell ref="D157:D158"/>
    <mergeCell ref="E157:E158"/>
    <mergeCell ref="F157:F158"/>
    <mergeCell ref="G157:G158"/>
    <mergeCell ref="D151:D152"/>
    <mergeCell ref="E151:E152"/>
    <mergeCell ref="F151:F152"/>
    <mergeCell ref="G151:G152"/>
    <mergeCell ref="D153:D154"/>
    <mergeCell ref="E153:E154"/>
    <mergeCell ref="F153:F154"/>
    <mergeCell ref="G153:G154"/>
    <mergeCell ref="D147:D148"/>
    <mergeCell ref="E147:E148"/>
    <mergeCell ref="F147:F148"/>
    <mergeCell ref="G147:G148"/>
    <mergeCell ref="D149:D150"/>
    <mergeCell ref="E149:E150"/>
    <mergeCell ref="F149:F150"/>
    <mergeCell ref="G149:G150"/>
    <mergeCell ref="D143:D144"/>
    <mergeCell ref="E143:E144"/>
    <mergeCell ref="F143:F144"/>
    <mergeCell ref="G143:G144"/>
    <mergeCell ref="D145:D146"/>
    <mergeCell ref="E145:E146"/>
    <mergeCell ref="F145:F146"/>
    <mergeCell ref="G145:G146"/>
    <mergeCell ref="D139:D140"/>
    <mergeCell ref="E139:E140"/>
    <mergeCell ref="F139:F140"/>
    <mergeCell ref="G139:G140"/>
    <mergeCell ref="D141:D142"/>
    <mergeCell ref="E141:E142"/>
    <mergeCell ref="F141:F142"/>
    <mergeCell ref="G141:G142"/>
    <mergeCell ref="D135:D136"/>
    <mergeCell ref="E135:E136"/>
    <mergeCell ref="F135:F136"/>
    <mergeCell ref="G135:G136"/>
    <mergeCell ref="D137:D138"/>
    <mergeCell ref="E137:E138"/>
    <mergeCell ref="F137:F138"/>
    <mergeCell ref="G137:G138"/>
    <mergeCell ref="D131:D132"/>
    <mergeCell ref="E131:E132"/>
    <mergeCell ref="F131:F132"/>
    <mergeCell ref="G131:G132"/>
    <mergeCell ref="D133:D134"/>
    <mergeCell ref="E133:E134"/>
    <mergeCell ref="F133:F134"/>
    <mergeCell ref="G133:G134"/>
    <mergeCell ref="D127:D128"/>
    <mergeCell ref="E127:E128"/>
    <mergeCell ref="F127:F128"/>
    <mergeCell ref="G127:G128"/>
    <mergeCell ref="D129:D130"/>
    <mergeCell ref="E129:E130"/>
    <mergeCell ref="F129:F130"/>
    <mergeCell ref="G129:G130"/>
    <mergeCell ref="D123:D124"/>
    <mergeCell ref="E123:E124"/>
    <mergeCell ref="F123:F124"/>
    <mergeCell ref="G123:G124"/>
    <mergeCell ref="D125:D126"/>
    <mergeCell ref="E125:E126"/>
    <mergeCell ref="F125:F126"/>
    <mergeCell ref="G125:G126"/>
    <mergeCell ref="D119:D120"/>
    <mergeCell ref="E119:E120"/>
    <mergeCell ref="F119:F120"/>
    <mergeCell ref="G119:G120"/>
    <mergeCell ref="D121:D122"/>
    <mergeCell ref="E121:E122"/>
    <mergeCell ref="F121:F122"/>
    <mergeCell ref="G121:G122"/>
    <mergeCell ref="D115:D116"/>
    <mergeCell ref="E115:E116"/>
    <mergeCell ref="F115:F116"/>
    <mergeCell ref="G115:G116"/>
    <mergeCell ref="D117:D118"/>
    <mergeCell ref="E117:E118"/>
    <mergeCell ref="F117:F118"/>
    <mergeCell ref="G117:G118"/>
    <mergeCell ref="E93:E94"/>
    <mergeCell ref="F93:F94"/>
    <mergeCell ref="G93:G94"/>
    <mergeCell ref="D111:D112"/>
    <mergeCell ref="E111:E112"/>
    <mergeCell ref="F111:F112"/>
    <mergeCell ref="G111:G112"/>
    <mergeCell ref="D113:D114"/>
    <mergeCell ref="E113:E114"/>
    <mergeCell ref="F113:F114"/>
    <mergeCell ref="G113:G114"/>
    <mergeCell ref="D107:D108"/>
    <mergeCell ref="E107:E108"/>
    <mergeCell ref="F107:F108"/>
    <mergeCell ref="G107:G108"/>
    <mergeCell ref="D109:D110"/>
    <mergeCell ref="E109:E110"/>
    <mergeCell ref="F109:F110"/>
    <mergeCell ref="G109:G110"/>
    <mergeCell ref="E103:E104"/>
    <mergeCell ref="F103:F104"/>
    <mergeCell ref="G103:G104"/>
    <mergeCell ref="D105:D106"/>
    <mergeCell ref="E105:E106"/>
    <mergeCell ref="F105:F106"/>
    <mergeCell ref="G105:G106"/>
    <mergeCell ref="D79:D80"/>
    <mergeCell ref="A75:A163"/>
    <mergeCell ref="B75:B163"/>
    <mergeCell ref="D77:D78"/>
    <mergeCell ref="E77:E78"/>
    <mergeCell ref="F77:F78"/>
    <mergeCell ref="G77:G78"/>
    <mergeCell ref="D81:D82"/>
    <mergeCell ref="E81:E82"/>
    <mergeCell ref="F81:F82"/>
    <mergeCell ref="G81:G82"/>
    <mergeCell ref="D83:D84"/>
    <mergeCell ref="E83:E84"/>
    <mergeCell ref="F75:F76"/>
    <mergeCell ref="G75:G76"/>
    <mergeCell ref="D75:D76"/>
    <mergeCell ref="E75:E76"/>
    <mergeCell ref="F99:F100"/>
    <mergeCell ref="G99:G100"/>
    <mergeCell ref="D101:D102"/>
    <mergeCell ref="E101:E102"/>
    <mergeCell ref="F101:F102"/>
    <mergeCell ref="G101:G102"/>
    <mergeCell ref="F95:F96"/>
    <mergeCell ref="G95:G96"/>
    <mergeCell ref="D97:D98"/>
    <mergeCell ref="E97:E98"/>
    <mergeCell ref="F97:F98"/>
    <mergeCell ref="G97:G98"/>
    <mergeCell ref="F91:F92"/>
    <mergeCell ref="G91:G92"/>
    <mergeCell ref="D93:D94"/>
    <mergeCell ref="D87:D88"/>
    <mergeCell ref="E87:E88"/>
    <mergeCell ref="D91:D92"/>
    <mergeCell ref="E91:E92"/>
    <mergeCell ref="D95:D96"/>
    <mergeCell ref="E95:E96"/>
    <mergeCell ref="D99:D100"/>
    <mergeCell ref="E99:E100"/>
    <mergeCell ref="D103:D104"/>
    <mergeCell ref="D54:D55"/>
    <mergeCell ref="E54:E55"/>
    <mergeCell ref="F54:F55"/>
    <mergeCell ref="G54:G55"/>
    <mergeCell ref="D56:D57"/>
    <mergeCell ref="E56:E57"/>
    <mergeCell ref="F56:F57"/>
    <mergeCell ref="G56:G57"/>
    <mergeCell ref="F87:F88"/>
    <mergeCell ref="G87:G88"/>
    <mergeCell ref="D89:D90"/>
    <mergeCell ref="E89:E90"/>
    <mergeCell ref="F89:F90"/>
    <mergeCell ref="G89:G90"/>
    <mergeCell ref="F83:F84"/>
    <mergeCell ref="G83:G84"/>
    <mergeCell ref="D85:D86"/>
    <mergeCell ref="E85:E86"/>
    <mergeCell ref="F85:F86"/>
    <mergeCell ref="G85:G86"/>
    <mergeCell ref="G79:G80"/>
    <mergeCell ref="F79:F80"/>
    <mergeCell ref="E79:E80"/>
    <mergeCell ref="D52:D53"/>
    <mergeCell ref="E52:E53"/>
    <mergeCell ref="F52:F53"/>
    <mergeCell ref="G52:G53"/>
    <mergeCell ref="D46:D47"/>
    <mergeCell ref="E46:E47"/>
    <mergeCell ref="F46:F47"/>
    <mergeCell ref="G46:G47"/>
    <mergeCell ref="D48:D49"/>
    <mergeCell ref="E48:E49"/>
    <mergeCell ref="F48:F49"/>
    <mergeCell ref="G48:G49"/>
    <mergeCell ref="D42:D43"/>
    <mergeCell ref="E42:E43"/>
    <mergeCell ref="F42:F43"/>
    <mergeCell ref="G42:G43"/>
    <mergeCell ref="D44:D45"/>
    <mergeCell ref="E44:E45"/>
    <mergeCell ref="F44:F45"/>
    <mergeCell ref="G44:G45"/>
    <mergeCell ref="G34:G35"/>
    <mergeCell ref="D36:D37"/>
    <mergeCell ref="E36:E37"/>
    <mergeCell ref="F36:F37"/>
    <mergeCell ref="G36:G37"/>
    <mergeCell ref="D30:D31"/>
    <mergeCell ref="E30:E31"/>
    <mergeCell ref="F30:F31"/>
    <mergeCell ref="G30:G31"/>
    <mergeCell ref="D32:D33"/>
    <mergeCell ref="E32:E33"/>
    <mergeCell ref="F32:F33"/>
    <mergeCell ref="G32:G33"/>
    <mergeCell ref="D50:D51"/>
    <mergeCell ref="E50:E51"/>
    <mergeCell ref="F50:F51"/>
    <mergeCell ref="G50:G51"/>
    <mergeCell ref="D26:D27"/>
    <mergeCell ref="E26:E27"/>
    <mergeCell ref="F26:F27"/>
    <mergeCell ref="G26:G27"/>
    <mergeCell ref="D28:D29"/>
    <mergeCell ref="E28:E29"/>
    <mergeCell ref="F28:F29"/>
    <mergeCell ref="G28:G29"/>
    <mergeCell ref="G22:G23"/>
    <mergeCell ref="D24:D25"/>
    <mergeCell ref="E24:E25"/>
    <mergeCell ref="G24:G25"/>
    <mergeCell ref="F24:F25"/>
    <mergeCell ref="D72:D73"/>
    <mergeCell ref="E72:E73"/>
    <mergeCell ref="F72:F73"/>
    <mergeCell ref="G72:G73"/>
    <mergeCell ref="D62:D63"/>
    <mergeCell ref="E62:E63"/>
    <mergeCell ref="F62:F63"/>
    <mergeCell ref="G62:G63"/>
    <mergeCell ref="D38:D39"/>
    <mergeCell ref="E38:E39"/>
    <mergeCell ref="F38:F39"/>
    <mergeCell ref="G38:G39"/>
    <mergeCell ref="D40:D41"/>
    <mergeCell ref="E40:E41"/>
    <mergeCell ref="F40:F41"/>
    <mergeCell ref="G40:G41"/>
    <mergeCell ref="D34:D35"/>
    <mergeCell ref="E34:E35"/>
    <mergeCell ref="F34:F35"/>
    <mergeCell ref="D12:D13"/>
    <mergeCell ref="E12:E13"/>
    <mergeCell ref="F12:F13"/>
    <mergeCell ref="G12:G13"/>
    <mergeCell ref="D14:D15"/>
    <mergeCell ref="E14:E15"/>
    <mergeCell ref="F14:F15"/>
    <mergeCell ref="G14:G15"/>
    <mergeCell ref="D16:D17"/>
    <mergeCell ref="E16:E17"/>
    <mergeCell ref="F16:F17"/>
    <mergeCell ref="G16:G17"/>
    <mergeCell ref="D68:D69"/>
    <mergeCell ref="E68:E69"/>
    <mergeCell ref="F68:F69"/>
    <mergeCell ref="G68:G69"/>
    <mergeCell ref="D70:D71"/>
    <mergeCell ref="E70:E71"/>
    <mergeCell ref="F70:F71"/>
    <mergeCell ref="G70:G71"/>
    <mergeCell ref="D64:D65"/>
    <mergeCell ref="E64:E65"/>
    <mergeCell ref="F64:F65"/>
    <mergeCell ref="G64:G65"/>
    <mergeCell ref="D66:D67"/>
    <mergeCell ref="E66:E67"/>
    <mergeCell ref="F66:F67"/>
    <mergeCell ref="G66:G67"/>
    <mergeCell ref="D60:D61"/>
    <mergeCell ref="E60:E61"/>
    <mergeCell ref="F60:F61"/>
    <mergeCell ref="G60:G61"/>
    <mergeCell ref="G10:G11"/>
    <mergeCell ref="D58:D59"/>
    <mergeCell ref="E58:E59"/>
    <mergeCell ref="F58:F59"/>
    <mergeCell ref="G58:G59"/>
    <mergeCell ref="D18:D19"/>
    <mergeCell ref="E18:E19"/>
    <mergeCell ref="F18:F19"/>
    <mergeCell ref="G18:G19"/>
    <mergeCell ref="D20:D21"/>
    <mergeCell ref="E20:E21"/>
    <mergeCell ref="F20:F21"/>
    <mergeCell ref="G20:G21"/>
    <mergeCell ref="D22:D23"/>
    <mergeCell ref="E22:E23"/>
    <mergeCell ref="F22:F23"/>
    <mergeCell ref="A1:G1"/>
    <mergeCell ref="A2:G2"/>
    <mergeCell ref="A3:G3"/>
    <mergeCell ref="A6:A74"/>
    <mergeCell ref="B6:B74"/>
    <mergeCell ref="F6:F7"/>
    <mergeCell ref="E6:E7"/>
    <mergeCell ref="D6:D7"/>
    <mergeCell ref="G6:G7"/>
    <mergeCell ref="D8:D9"/>
    <mergeCell ref="E8:E9"/>
    <mergeCell ref="F8:F9"/>
    <mergeCell ref="G8:G9"/>
    <mergeCell ref="D10:D11"/>
    <mergeCell ref="E10:E11"/>
    <mergeCell ref="F10:F11"/>
    <mergeCell ref="G1012:G1013"/>
    <mergeCell ref="D1014:D1015"/>
    <mergeCell ref="E1014:E1015"/>
    <mergeCell ref="F1014:F1015"/>
    <mergeCell ref="G1014:G1015"/>
    <mergeCell ref="G1008:G1009"/>
    <mergeCell ref="D1010:D1011"/>
    <mergeCell ref="E1010:E1011"/>
    <mergeCell ref="F1010:F1011"/>
    <mergeCell ref="G1010:G1011"/>
    <mergeCell ref="B1008:B1066"/>
    <mergeCell ref="A1008:A1066"/>
    <mergeCell ref="D1008:D1009"/>
    <mergeCell ref="E1008:E1009"/>
    <mergeCell ref="F1008:F1009"/>
    <mergeCell ref="D1012:D1013"/>
    <mergeCell ref="E1012:E1013"/>
    <mergeCell ref="F1012:F1013"/>
    <mergeCell ref="D1016:D1017"/>
    <mergeCell ref="E1016:E1017"/>
    <mergeCell ref="F1016:F1017"/>
    <mergeCell ref="D1020:D1021"/>
    <mergeCell ref="E1020:E1021"/>
    <mergeCell ref="F1020:F1021"/>
    <mergeCell ref="D1024:D1025"/>
    <mergeCell ref="E1024:E1025"/>
    <mergeCell ref="D1026:D1027"/>
    <mergeCell ref="D1028:D1029"/>
    <mergeCell ref="E1028:E1029"/>
    <mergeCell ref="F1028:F1029"/>
    <mergeCell ref="G1028:G1029"/>
    <mergeCell ref="F1024:F1025"/>
    <mergeCell ref="G1024:G1025"/>
    <mergeCell ref="G1026:G1027"/>
    <mergeCell ref="F1026:F1027"/>
    <mergeCell ref="E1026:E1027"/>
    <mergeCell ref="G1020:G1021"/>
    <mergeCell ref="G1022:G1023"/>
    <mergeCell ref="F1022:F1023"/>
    <mergeCell ref="E1022:E1023"/>
    <mergeCell ref="D1022:D1023"/>
    <mergeCell ref="G1016:G1017"/>
    <mergeCell ref="D1018:D1019"/>
    <mergeCell ref="E1018:E1019"/>
    <mergeCell ref="F1018:F1019"/>
    <mergeCell ref="G1018:G1019"/>
    <mergeCell ref="D1038:D1039"/>
    <mergeCell ref="E1038:E1039"/>
    <mergeCell ref="F1038:F1039"/>
    <mergeCell ref="G1038:G1039"/>
    <mergeCell ref="D1040:D1041"/>
    <mergeCell ref="E1040:E1041"/>
    <mergeCell ref="F1040:F1041"/>
    <mergeCell ref="G1040:G1041"/>
    <mergeCell ref="D1034:D1035"/>
    <mergeCell ref="E1034:E1035"/>
    <mergeCell ref="F1034:F1035"/>
    <mergeCell ref="G1034:G1035"/>
    <mergeCell ref="D1036:D1037"/>
    <mergeCell ref="E1036:E1037"/>
    <mergeCell ref="F1036:F1037"/>
    <mergeCell ref="G1036:G1037"/>
    <mergeCell ref="D1030:D1031"/>
    <mergeCell ref="E1030:E1031"/>
    <mergeCell ref="F1030:F1031"/>
    <mergeCell ref="G1030:G1031"/>
    <mergeCell ref="D1032:D1033"/>
    <mergeCell ref="E1032:E1033"/>
    <mergeCell ref="F1032:F1033"/>
    <mergeCell ref="G1032:G1033"/>
    <mergeCell ref="D1050:D1051"/>
    <mergeCell ref="E1050:E1051"/>
    <mergeCell ref="F1050:F1051"/>
    <mergeCell ref="G1050:G1051"/>
    <mergeCell ref="D1052:D1053"/>
    <mergeCell ref="E1052:E1053"/>
    <mergeCell ref="F1052:F1053"/>
    <mergeCell ref="G1052:G1053"/>
    <mergeCell ref="D1046:D1047"/>
    <mergeCell ref="E1046:E1047"/>
    <mergeCell ref="F1046:F1047"/>
    <mergeCell ref="G1046:G1047"/>
    <mergeCell ref="G1048:G1049"/>
    <mergeCell ref="F1048:F1049"/>
    <mergeCell ref="E1048:E1049"/>
    <mergeCell ref="D1048:D1049"/>
    <mergeCell ref="D1042:D1043"/>
    <mergeCell ref="E1042:E1043"/>
    <mergeCell ref="F1042:F1043"/>
    <mergeCell ref="G1042:G1043"/>
    <mergeCell ref="G1044:G1045"/>
    <mergeCell ref="F1044:F1045"/>
    <mergeCell ref="E1044:E1045"/>
    <mergeCell ref="D1044:D1045"/>
    <mergeCell ref="F1060:F1061"/>
    <mergeCell ref="F1062:F1063"/>
    <mergeCell ref="F1064:F1065"/>
    <mergeCell ref="G1054:G1055"/>
    <mergeCell ref="G1056:G1057"/>
    <mergeCell ref="G1058:G1059"/>
    <mergeCell ref="G1060:G1061"/>
    <mergeCell ref="G1062:G1063"/>
    <mergeCell ref="G1064:G1065"/>
    <mergeCell ref="E1056:E1057"/>
    <mergeCell ref="E1054:E1055"/>
    <mergeCell ref="F1054:F1055"/>
    <mergeCell ref="F1056:F1057"/>
    <mergeCell ref="F1058:F1059"/>
    <mergeCell ref="D1064:D1065"/>
    <mergeCell ref="E1064:E1065"/>
    <mergeCell ref="E1062:E1063"/>
    <mergeCell ref="E1060:E1061"/>
    <mergeCell ref="E1058:E1059"/>
    <mergeCell ref="D1054:D1055"/>
    <mergeCell ref="D1056:D1057"/>
    <mergeCell ref="D1058:D1059"/>
    <mergeCell ref="D1060:D1061"/>
    <mergeCell ref="D1062:D1063"/>
    <mergeCell ref="F1081:F1082"/>
    <mergeCell ref="E1073:E1074"/>
    <mergeCell ref="F1073:F1074"/>
    <mergeCell ref="G1073:G1074"/>
    <mergeCell ref="D1075:D1076"/>
    <mergeCell ref="E1075:E1076"/>
    <mergeCell ref="F1075:F1076"/>
    <mergeCell ref="G1075:G1076"/>
    <mergeCell ref="E1069:E1070"/>
    <mergeCell ref="F1069:F1070"/>
    <mergeCell ref="G1069:G1070"/>
    <mergeCell ref="D1071:D1072"/>
    <mergeCell ref="E1071:E1072"/>
    <mergeCell ref="F1071:F1072"/>
    <mergeCell ref="G1071:G1072"/>
    <mergeCell ref="B1067:B1085"/>
    <mergeCell ref="A1067:A1085"/>
    <mergeCell ref="D1083:D1084"/>
    <mergeCell ref="D1069:D1070"/>
    <mergeCell ref="D1073:D1074"/>
    <mergeCell ref="D1077:D1078"/>
    <mergeCell ref="D1079:D1080"/>
    <mergeCell ref="D1081:D1082"/>
    <mergeCell ref="D1067:D1068"/>
    <mergeCell ref="G1090:G1091"/>
    <mergeCell ref="D1092:D1093"/>
    <mergeCell ref="E1092:E1093"/>
    <mergeCell ref="F1092:F1093"/>
    <mergeCell ref="G1092:G1093"/>
    <mergeCell ref="E1067:E1068"/>
    <mergeCell ref="F1067:F1068"/>
    <mergeCell ref="G1067:G1068"/>
    <mergeCell ref="B1086:B1314"/>
    <mergeCell ref="A1086:A1314"/>
    <mergeCell ref="D1086:D1087"/>
    <mergeCell ref="E1086:E1087"/>
    <mergeCell ref="F1086:F1087"/>
    <mergeCell ref="G1086:G1087"/>
    <mergeCell ref="D1088:D1089"/>
    <mergeCell ref="E1088:E1089"/>
    <mergeCell ref="F1088:F1089"/>
    <mergeCell ref="G1088:G1089"/>
    <mergeCell ref="D1090:D1091"/>
    <mergeCell ref="E1090:E1091"/>
    <mergeCell ref="F1090:F1091"/>
    <mergeCell ref="G1077:G1078"/>
    <mergeCell ref="G1079:G1080"/>
    <mergeCell ref="G1081:G1082"/>
    <mergeCell ref="E1083:E1084"/>
    <mergeCell ref="F1083:F1084"/>
    <mergeCell ref="G1083:G1084"/>
    <mergeCell ref="E1081:E1082"/>
    <mergeCell ref="E1079:E1080"/>
    <mergeCell ref="E1077:E1078"/>
    <mergeCell ref="F1077:F1078"/>
    <mergeCell ref="F1079:F1080"/>
    <mergeCell ref="D1102:D1103"/>
    <mergeCell ref="E1102:E1103"/>
    <mergeCell ref="F1102:F1103"/>
    <mergeCell ref="G1102:G1103"/>
    <mergeCell ref="D1104:D1105"/>
    <mergeCell ref="E1104:E1105"/>
    <mergeCell ref="F1104:F1105"/>
    <mergeCell ref="G1104:G1105"/>
    <mergeCell ref="D1098:D1099"/>
    <mergeCell ref="E1098:E1099"/>
    <mergeCell ref="F1098:F1099"/>
    <mergeCell ref="G1098:G1099"/>
    <mergeCell ref="D1100:D1101"/>
    <mergeCell ref="E1100:E1101"/>
    <mergeCell ref="F1100:F1101"/>
    <mergeCell ref="G1100:G1101"/>
    <mergeCell ref="D1094:D1095"/>
    <mergeCell ref="E1094:E1095"/>
    <mergeCell ref="F1094:F1095"/>
    <mergeCell ref="G1094:G1095"/>
    <mergeCell ref="D1096:D1097"/>
    <mergeCell ref="E1096:E1097"/>
    <mergeCell ref="F1096:F1097"/>
    <mergeCell ref="G1096:G1097"/>
    <mergeCell ref="D1114:D1115"/>
    <mergeCell ref="E1114:E1115"/>
    <mergeCell ref="F1114:F1115"/>
    <mergeCell ref="G1114:G1115"/>
    <mergeCell ref="D1116:D1117"/>
    <mergeCell ref="E1116:E1117"/>
    <mergeCell ref="F1116:F1117"/>
    <mergeCell ref="G1116:G1117"/>
    <mergeCell ref="D1110:D1111"/>
    <mergeCell ref="E1110:E1111"/>
    <mergeCell ref="F1110:F1111"/>
    <mergeCell ref="G1110:G1111"/>
    <mergeCell ref="D1112:D1113"/>
    <mergeCell ref="E1112:E1113"/>
    <mergeCell ref="F1112:F1113"/>
    <mergeCell ref="G1112:G1113"/>
    <mergeCell ref="D1106:D1107"/>
    <mergeCell ref="E1106:E1107"/>
    <mergeCell ref="F1106:F1107"/>
    <mergeCell ref="G1106:G1107"/>
    <mergeCell ref="D1108:D1109"/>
    <mergeCell ref="E1108:E1109"/>
    <mergeCell ref="F1108:F1109"/>
    <mergeCell ref="G1108:G1109"/>
    <mergeCell ref="D1124:D1125"/>
    <mergeCell ref="E1124:E1125"/>
    <mergeCell ref="F1124:F1125"/>
    <mergeCell ref="G1124:G1125"/>
    <mergeCell ref="D1126:D1127"/>
    <mergeCell ref="E1126:E1127"/>
    <mergeCell ref="F1126:F1127"/>
    <mergeCell ref="G1126:G1127"/>
    <mergeCell ref="D1122:D1123"/>
    <mergeCell ref="E1120:E1121"/>
    <mergeCell ref="F1120:F1121"/>
    <mergeCell ref="G1120:G1121"/>
    <mergeCell ref="E1122:E1123"/>
    <mergeCell ref="F1122:F1123"/>
    <mergeCell ref="G1122:G1123"/>
    <mergeCell ref="D1118:D1119"/>
    <mergeCell ref="E1118:E1119"/>
    <mergeCell ref="F1118:F1119"/>
    <mergeCell ref="G1118:G1119"/>
    <mergeCell ref="D1120:D1121"/>
    <mergeCell ref="D1136:D1137"/>
    <mergeCell ref="E1136:E1137"/>
    <mergeCell ref="F1136:F1137"/>
    <mergeCell ref="G1136:G1137"/>
    <mergeCell ref="D1138:D1139"/>
    <mergeCell ref="E1138:E1139"/>
    <mergeCell ref="F1138:F1139"/>
    <mergeCell ref="G1138:G1139"/>
    <mergeCell ref="D1132:D1133"/>
    <mergeCell ref="E1132:E1133"/>
    <mergeCell ref="F1132:F1133"/>
    <mergeCell ref="G1132:G1133"/>
    <mergeCell ref="D1134:D1135"/>
    <mergeCell ref="E1134:E1135"/>
    <mergeCell ref="F1134:F1135"/>
    <mergeCell ref="G1134:G1135"/>
    <mergeCell ref="D1128:D1129"/>
    <mergeCell ref="E1128:E1129"/>
    <mergeCell ref="F1128:F1129"/>
    <mergeCell ref="G1128:G1129"/>
    <mergeCell ref="D1130:D1131"/>
    <mergeCell ref="E1130:E1131"/>
    <mergeCell ref="F1130:F1131"/>
    <mergeCell ref="G1130:G1131"/>
    <mergeCell ref="G1144:G1145"/>
    <mergeCell ref="D1146:D1147"/>
    <mergeCell ref="E1146:E1147"/>
    <mergeCell ref="F1146:F1147"/>
    <mergeCell ref="G1146:G1147"/>
    <mergeCell ref="F1144:F1145"/>
    <mergeCell ref="F1148:F1149"/>
    <mergeCell ref="D1142:D1143"/>
    <mergeCell ref="E1142:E1143"/>
    <mergeCell ref="F1142:F1143"/>
    <mergeCell ref="D1144:D1145"/>
    <mergeCell ref="E1144:E1145"/>
    <mergeCell ref="D1148:D1149"/>
    <mergeCell ref="E1148:E1149"/>
    <mergeCell ref="F1140:F1141"/>
    <mergeCell ref="E1140:E1141"/>
    <mergeCell ref="D1140:D1141"/>
    <mergeCell ref="G1140:G1141"/>
    <mergeCell ref="G1142:G1143"/>
    <mergeCell ref="G1148:G1149"/>
    <mergeCell ref="D1162:D1163"/>
    <mergeCell ref="E1162:E1163"/>
    <mergeCell ref="F1162:F1163"/>
    <mergeCell ref="G1162:G1163"/>
    <mergeCell ref="D1152:D1153"/>
    <mergeCell ref="E1152:E1153"/>
    <mergeCell ref="F1152:F1153"/>
    <mergeCell ref="G1152:G1153"/>
    <mergeCell ref="D1150:D1151"/>
    <mergeCell ref="E1150:E1151"/>
    <mergeCell ref="F1150:F1151"/>
    <mergeCell ref="G1150:G1151"/>
    <mergeCell ref="D1156:D1157"/>
    <mergeCell ref="E1156:E1157"/>
    <mergeCell ref="F1156:F1157"/>
    <mergeCell ref="G1156:G1157"/>
    <mergeCell ref="G1154:G1155"/>
    <mergeCell ref="F1154:F1155"/>
    <mergeCell ref="E1154:E1155"/>
    <mergeCell ref="D1154:D1155"/>
    <mergeCell ref="D1160:D1161"/>
    <mergeCell ref="E1160:E1161"/>
    <mergeCell ref="F1160:F1161"/>
    <mergeCell ref="G1160:G1161"/>
    <mergeCell ref="G1158:G1159"/>
    <mergeCell ref="F1158:F1159"/>
    <mergeCell ref="E1158:E1159"/>
    <mergeCell ref="D1158:D1159"/>
    <mergeCell ref="D1172:D1173"/>
    <mergeCell ref="E1172:E1173"/>
    <mergeCell ref="F1172:F1173"/>
    <mergeCell ref="G1172:G1173"/>
    <mergeCell ref="D1174:D1175"/>
    <mergeCell ref="E1174:E1175"/>
    <mergeCell ref="F1174:F1175"/>
    <mergeCell ref="G1174:G1175"/>
    <mergeCell ref="D1168:D1169"/>
    <mergeCell ref="E1168:E1169"/>
    <mergeCell ref="F1168:F1169"/>
    <mergeCell ref="G1168:G1169"/>
    <mergeCell ref="D1170:D1171"/>
    <mergeCell ref="E1170:E1171"/>
    <mergeCell ref="F1170:F1171"/>
    <mergeCell ref="G1170:G1171"/>
    <mergeCell ref="D1164:D1165"/>
    <mergeCell ref="E1164:E1165"/>
    <mergeCell ref="F1164:F1165"/>
    <mergeCell ref="G1164:G1165"/>
    <mergeCell ref="D1166:D1167"/>
    <mergeCell ref="E1166:E1167"/>
    <mergeCell ref="F1166:F1167"/>
    <mergeCell ref="G1166:G1167"/>
    <mergeCell ref="D1184:D1185"/>
    <mergeCell ref="E1184:E1185"/>
    <mergeCell ref="F1184:F1185"/>
    <mergeCell ref="G1184:G1185"/>
    <mergeCell ref="D1186:D1187"/>
    <mergeCell ref="E1186:E1187"/>
    <mergeCell ref="F1186:F1187"/>
    <mergeCell ref="G1186:G1187"/>
    <mergeCell ref="D1180:D1181"/>
    <mergeCell ref="E1180:E1181"/>
    <mergeCell ref="F1180:F1181"/>
    <mergeCell ref="G1180:G1181"/>
    <mergeCell ref="D1182:D1183"/>
    <mergeCell ref="E1182:E1183"/>
    <mergeCell ref="F1182:F1183"/>
    <mergeCell ref="G1182:G1183"/>
    <mergeCell ref="D1176:D1177"/>
    <mergeCell ref="E1176:E1177"/>
    <mergeCell ref="F1176:F1177"/>
    <mergeCell ref="G1176:G1177"/>
    <mergeCell ref="D1178:D1179"/>
    <mergeCell ref="E1178:E1179"/>
    <mergeCell ref="G1178:G1179"/>
    <mergeCell ref="F1178:F1179"/>
    <mergeCell ref="D1196:D1197"/>
    <mergeCell ref="E1196:E1197"/>
    <mergeCell ref="F1196:F1197"/>
    <mergeCell ref="G1196:G1197"/>
    <mergeCell ref="D1198:D1199"/>
    <mergeCell ref="E1198:E1199"/>
    <mergeCell ref="F1198:F1199"/>
    <mergeCell ref="G1198:G1199"/>
    <mergeCell ref="D1192:D1193"/>
    <mergeCell ref="E1192:E1193"/>
    <mergeCell ref="F1192:F1193"/>
    <mergeCell ref="G1192:G1193"/>
    <mergeCell ref="D1194:D1195"/>
    <mergeCell ref="E1194:E1195"/>
    <mergeCell ref="F1194:F1195"/>
    <mergeCell ref="G1194:G1195"/>
    <mergeCell ref="D1188:D1189"/>
    <mergeCell ref="E1188:E1189"/>
    <mergeCell ref="F1188:F1189"/>
    <mergeCell ref="G1188:G1189"/>
    <mergeCell ref="D1190:D1191"/>
    <mergeCell ref="E1190:E1191"/>
    <mergeCell ref="F1190:F1191"/>
    <mergeCell ref="G1190:G1191"/>
    <mergeCell ref="D1208:D1209"/>
    <mergeCell ref="E1208:E1209"/>
    <mergeCell ref="F1208:F1209"/>
    <mergeCell ref="G1208:G1209"/>
    <mergeCell ref="D1210:D1211"/>
    <mergeCell ref="E1210:E1211"/>
    <mergeCell ref="F1210:F1211"/>
    <mergeCell ref="G1210:G1211"/>
    <mergeCell ref="D1204:D1205"/>
    <mergeCell ref="E1204:E1205"/>
    <mergeCell ref="F1204:F1205"/>
    <mergeCell ref="G1204:G1205"/>
    <mergeCell ref="D1206:D1207"/>
    <mergeCell ref="E1206:E1207"/>
    <mergeCell ref="F1206:F1207"/>
    <mergeCell ref="G1206:G1207"/>
    <mergeCell ref="D1200:D1201"/>
    <mergeCell ref="E1200:E1201"/>
    <mergeCell ref="F1200:F1201"/>
    <mergeCell ref="G1200:G1201"/>
    <mergeCell ref="D1202:D1203"/>
    <mergeCell ref="E1202:E1203"/>
    <mergeCell ref="F1202:F1203"/>
    <mergeCell ref="G1202:G1203"/>
    <mergeCell ref="D1216:D1217"/>
    <mergeCell ref="E1216:E1217"/>
    <mergeCell ref="F1216:F1217"/>
    <mergeCell ref="G1216:G1217"/>
    <mergeCell ref="D1228:D1229"/>
    <mergeCell ref="D1226:D1227"/>
    <mergeCell ref="D1224:D1225"/>
    <mergeCell ref="D1222:D1223"/>
    <mergeCell ref="D1220:D1221"/>
    <mergeCell ref="D1218:D1219"/>
    <mergeCell ref="E1218:E1219"/>
    <mergeCell ref="E1220:E1221"/>
    <mergeCell ref="E1222:E1223"/>
    <mergeCell ref="E1224:E1225"/>
    <mergeCell ref="E1226:E1227"/>
    <mergeCell ref="E1228:E1229"/>
    <mergeCell ref="D1212:D1213"/>
    <mergeCell ref="E1212:E1213"/>
    <mergeCell ref="F1212:F1213"/>
    <mergeCell ref="G1212:G1213"/>
    <mergeCell ref="D1214:D1215"/>
    <mergeCell ref="E1214:E1215"/>
    <mergeCell ref="F1214:F1215"/>
    <mergeCell ref="G1214:G1215"/>
    <mergeCell ref="D1232:D1233"/>
    <mergeCell ref="E1232:E1233"/>
    <mergeCell ref="F1232:F1233"/>
    <mergeCell ref="G1232:G1233"/>
    <mergeCell ref="D1234:D1235"/>
    <mergeCell ref="E1234:E1235"/>
    <mergeCell ref="F1234:F1235"/>
    <mergeCell ref="G1234:G1235"/>
    <mergeCell ref="F1226:F1227"/>
    <mergeCell ref="G1226:G1227"/>
    <mergeCell ref="F1228:F1229"/>
    <mergeCell ref="G1228:G1229"/>
    <mergeCell ref="D1230:D1231"/>
    <mergeCell ref="E1230:E1231"/>
    <mergeCell ref="F1230:F1231"/>
    <mergeCell ref="G1230:G1231"/>
    <mergeCell ref="G1218:G1219"/>
    <mergeCell ref="F1218:F1219"/>
    <mergeCell ref="F1220:F1221"/>
    <mergeCell ref="F1222:F1223"/>
    <mergeCell ref="F1224:F1225"/>
    <mergeCell ref="G1220:G1221"/>
    <mergeCell ref="G1222:G1223"/>
    <mergeCell ref="G1224:G1225"/>
    <mergeCell ref="D1246:D1247"/>
    <mergeCell ref="E1246:E1247"/>
    <mergeCell ref="F1246:F1247"/>
    <mergeCell ref="G1246:G1247"/>
    <mergeCell ref="D1248:D1249"/>
    <mergeCell ref="E1248:E1249"/>
    <mergeCell ref="F1248:F1249"/>
    <mergeCell ref="G1248:G1249"/>
    <mergeCell ref="D1242:D1243"/>
    <mergeCell ref="E1242:E1243"/>
    <mergeCell ref="F1242:F1243"/>
    <mergeCell ref="G1242:G1243"/>
    <mergeCell ref="D1244:D1245"/>
    <mergeCell ref="E1244:E1245"/>
    <mergeCell ref="F1244:F1245"/>
    <mergeCell ref="G1244:G1245"/>
    <mergeCell ref="G1236:G1237"/>
    <mergeCell ref="G1238:G1239"/>
    <mergeCell ref="D1240:D1241"/>
    <mergeCell ref="E1240:E1241"/>
    <mergeCell ref="F1240:F1241"/>
    <mergeCell ref="G1240:G1241"/>
    <mergeCell ref="D1236:D1237"/>
    <mergeCell ref="D1238:D1239"/>
    <mergeCell ref="E1236:E1237"/>
    <mergeCell ref="E1238:E1239"/>
    <mergeCell ref="F1236:F1237"/>
    <mergeCell ref="F1238:F1239"/>
    <mergeCell ref="D1258:D1259"/>
    <mergeCell ref="E1258:E1259"/>
    <mergeCell ref="F1258:F1259"/>
    <mergeCell ref="G1258:G1259"/>
    <mergeCell ref="G1260:G1261"/>
    <mergeCell ref="F1260:F1261"/>
    <mergeCell ref="E1260:E1261"/>
    <mergeCell ref="D1260:D1261"/>
    <mergeCell ref="D1254:D1255"/>
    <mergeCell ref="E1254:E1255"/>
    <mergeCell ref="F1254:F1255"/>
    <mergeCell ref="G1254:G1255"/>
    <mergeCell ref="D1256:D1257"/>
    <mergeCell ref="E1256:E1257"/>
    <mergeCell ref="F1256:F1257"/>
    <mergeCell ref="G1256:G1257"/>
    <mergeCell ref="D1250:D1251"/>
    <mergeCell ref="E1250:E1251"/>
    <mergeCell ref="F1250:F1251"/>
    <mergeCell ref="G1250:G1251"/>
    <mergeCell ref="D1252:D1253"/>
    <mergeCell ref="E1252:E1253"/>
    <mergeCell ref="F1252:F1253"/>
    <mergeCell ref="G1252:G1253"/>
    <mergeCell ref="D1270:D1271"/>
    <mergeCell ref="E1270:E1271"/>
    <mergeCell ref="F1270:F1271"/>
    <mergeCell ref="G1270:G1271"/>
    <mergeCell ref="D1272:D1273"/>
    <mergeCell ref="E1272:E1273"/>
    <mergeCell ref="F1272:F1273"/>
    <mergeCell ref="G1272:G1273"/>
    <mergeCell ref="D1266:D1267"/>
    <mergeCell ref="E1266:E1267"/>
    <mergeCell ref="F1266:F1267"/>
    <mergeCell ref="G1266:G1267"/>
    <mergeCell ref="D1268:D1269"/>
    <mergeCell ref="E1268:E1269"/>
    <mergeCell ref="F1268:F1269"/>
    <mergeCell ref="G1268:G1269"/>
    <mergeCell ref="D1262:D1263"/>
    <mergeCell ref="E1262:E1263"/>
    <mergeCell ref="F1262:F1263"/>
    <mergeCell ref="G1262:G1263"/>
    <mergeCell ref="D1264:D1265"/>
    <mergeCell ref="E1264:E1265"/>
    <mergeCell ref="F1264:F1265"/>
    <mergeCell ref="G1264:G1265"/>
    <mergeCell ref="D1282:D1283"/>
    <mergeCell ref="E1282:E1283"/>
    <mergeCell ref="F1282:F1283"/>
    <mergeCell ref="G1282:G1283"/>
    <mergeCell ref="G1284:G1285"/>
    <mergeCell ref="F1284:F1285"/>
    <mergeCell ref="E1284:E1285"/>
    <mergeCell ref="D1284:D1285"/>
    <mergeCell ref="D1278:D1279"/>
    <mergeCell ref="E1278:E1279"/>
    <mergeCell ref="F1278:F1279"/>
    <mergeCell ref="G1278:G1279"/>
    <mergeCell ref="D1280:D1281"/>
    <mergeCell ref="E1280:E1281"/>
    <mergeCell ref="F1280:F1281"/>
    <mergeCell ref="G1280:G1281"/>
    <mergeCell ref="D1274:D1275"/>
    <mergeCell ref="E1274:E1275"/>
    <mergeCell ref="F1274:F1275"/>
    <mergeCell ref="G1274:G1275"/>
    <mergeCell ref="G1276:G1277"/>
    <mergeCell ref="F1276:F1277"/>
    <mergeCell ref="E1276:E1277"/>
    <mergeCell ref="D1276:D1277"/>
    <mergeCell ref="D1294:D1295"/>
    <mergeCell ref="E1294:E1295"/>
    <mergeCell ref="F1294:F1295"/>
    <mergeCell ref="G1294:G1295"/>
    <mergeCell ref="D1296:D1297"/>
    <mergeCell ref="E1296:E1297"/>
    <mergeCell ref="F1296:F1297"/>
    <mergeCell ref="G1296:G1297"/>
    <mergeCell ref="G1290:G1291"/>
    <mergeCell ref="F1290:F1291"/>
    <mergeCell ref="E1290:E1291"/>
    <mergeCell ref="D1290:D1291"/>
    <mergeCell ref="D1292:D1293"/>
    <mergeCell ref="E1292:E1293"/>
    <mergeCell ref="F1292:F1293"/>
    <mergeCell ref="G1292:G1293"/>
    <mergeCell ref="D1286:D1287"/>
    <mergeCell ref="E1286:E1287"/>
    <mergeCell ref="F1286:F1287"/>
    <mergeCell ref="G1286:G1287"/>
    <mergeCell ref="D1288:D1289"/>
    <mergeCell ref="E1288:E1289"/>
    <mergeCell ref="F1288:F1289"/>
    <mergeCell ref="G1288:G1289"/>
    <mergeCell ref="D1306:D1307"/>
    <mergeCell ref="E1306:E1307"/>
    <mergeCell ref="F1306:F1307"/>
    <mergeCell ref="G1306:G1307"/>
    <mergeCell ref="D1308:D1309"/>
    <mergeCell ref="E1308:E1309"/>
    <mergeCell ref="F1308:F1309"/>
    <mergeCell ref="G1308:G1309"/>
    <mergeCell ref="D1302:D1303"/>
    <mergeCell ref="E1302:E1303"/>
    <mergeCell ref="F1302:F1303"/>
    <mergeCell ref="G1302:G1303"/>
    <mergeCell ref="D1304:D1305"/>
    <mergeCell ref="E1304:E1305"/>
    <mergeCell ref="F1304:F1305"/>
    <mergeCell ref="G1304:G1305"/>
    <mergeCell ref="D1298:D1299"/>
    <mergeCell ref="E1298:E1299"/>
    <mergeCell ref="F1298:F1299"/>
    <mergeCell ref="G1298:G1299"/>
    <mergeCell ref="D1300:D1301"/>
    <mergeCell ref="E1300:E1301"/>
    <mergeCell ref="F1300:F1301"/>
    <mergeCell ref="G1300:G1301"/>
    <mergeCell ref="D1310:D1311"/>
    <mergeCell ref="E1310:E1311"/>
    <mergeCell ref="F1310:F1311"/>
    <mergeCell ref="G1310:G1311"/>
    <mergeCell ref="D1312:D1313"/>
    <mergeCell ref="E1312:E1313"/>
    <mergeCell ref="F1312:F1313"/>
    <mergeCell ref="G1312:G1313"/>
    <mergeCell ref="G1329:G1330"/>
    <mergeCell ref="D1315:D1316"/>
    <mergeCell ref="E1315:E1316"/>
    <mergeCell ref="F1315:F1316"/>
    <mergeCell ref="G1315:G1316"/>
    <mergeCell ref="G1325:G1326"/>
    <mergeCell ref="D1327:D1328"/>
    <mergeCell ref="E1327:E1328"/>
    <mergeCell ref="F1327:F1328"/>
    <mergeCell ref="G1327:G1328"/>
    <mergeCell ref="G1321:G1322"/>
    <mergeCell ref="D1321:D1322"/>
    <mergeCell ref="E1321:E1322"/>
    <mergeCell ref="F1321:F1322"/>
    <mergeCell ref="D1323:D1324"/>
    <mergeCell ref="E1323:E1324"/>
    <mergeCell ref="F1323:F1324"/>
    <mergeCell ref="G1323:G1324"/>
    <mergeCell ref="G1317:G1318"/>
    <mergeCell ref="D1319:D1320"/>
    <mergeCell ref="E1319:E1320"/>
    <mergeCell ref="F1319:F1320"/>
    <mergeCell ref="G1319:G1320"/>
    <mergeCell ref="B1315:B1331"/>
    <mergeCell ref="A1315:A1331"/>
    <mergeCell ref="D1317:D1318"/>
    <mergeCell ref="E1317:E1318"/>
    <mergeCell ref="F1317:F1318"/>
    <mergeCell ref="D1325:D1326"/>
    <mergeCell ref="E1325:E1326"/>
    <mergeCell ref="F1325:F1326"/>
    <mergeCell ref="D1329:D1330"/>
    <mergeCell ref="E1329:E1330"/>
    <mergeCell ref="F1329:F1330"/>
  </mergeCells>
  <pageMargins left="0.23622047244094491" right="0.23622047244094491" top="0.15748031496062992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Косиельнюк И.С.</cp:lastModifiedBy>
  <cp:lastPrinted>2016-09-12T08:52:58Z</cp:lastPrinted>
  <dcterms:created xsi:type="dcterms:W3CDTF">2014-08-12T10:47:52Z</dcterms:created>
  <dcterms:modified xsi:type="dcterms:W3CDTF">2025-01-14T13:21:31Z</dcterms:modified>
</cp:coreProperties>
</file>